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Sam Savage\Documents\Lockheed\2018 LMCO\PM cures FOA\"/>
    </mc:Choice>
  </mc:AlternateContent>
  <bookViews>
    <workbookView xWindow="0" yWindow="0" windowWidth="23040" windowHeight="9080"/>
  </bookViews>
  <sheets>
    <sheet name="CRS" sheetId="1" r:id="rId1"/>
    <sheet name="Mitigations" sheetId="5" r:id="rId2"/>
    <sheet name="SIP Library" sheetId="2" r:id="rId3"/>
    <sheet name="PMTable" sheetId="3" r:id="rId4"/>
    <sheet name="SIPmath Chart Data" sheetId="4" r:id="rId5"/>
  </sheets>
  <definedNames>
    <definedName name="F_Bus1">'SIP Library'!$C$9:$C$1010</definedName>
    <definedName name="F_Bus2">'SIP Library'!$D$9:$D$1010</definedName>
    <definedName name="F_Bus3">'SIP Library'!$E$9:$E$1010</definedName>
    <definedName name="F_Bus4">'SIP Library'!$F$9:$F$1010</definedName>
    <definedName name="F_Div_A">PMTable!$C$4:$C$1003</definedName>
    <definedName name="F_Div_B">PMTable!$D$4:$D$1003</definedName>
    <definedName name="F_Total">PMTable!$E$4:$E$1003</definedName>
    <definedName name="PM_DfltBins">10</definedName>
    <definedName name="PM_F_Bus1_axis_lbls">OFFSET( 'SIPmath Chart Data'!$B$320:$B$421, 0, 0, 'SIPmath Chart Data'!$B$4 )</definedName>
    <definedName name="PM_F_Bus1_bins">'SIPmath Chart Data'!$B$12:$B$112</definedName>
    <definedName name="PM_F_Bus1_cume">'SIPmath Chart Data'!$B$217:$B$318</definedName>
    <definedName name="PM_F_Bus1_cume_data">OFFSET( 'SIPmath Chart Data'!$B$217:$B$318, 0, 0, 'SIPmath Chart Data'!$B$4 )</definedName>
    <definedName name="PM_F_Bus1_freq">'SIPmath Chart Data'!$B$114:$B$215</definedName>
    <definedName name="PM_F_Bus1_hist_data">OFFSET( 'SIPmath Chart Data'!$B$114:$B$215, 0, 0, 'SIPmath Chart Data'!$B$4 )</definedName>
    <definedName name="PM_F_Bus1_lbls">'SIPmath Chart Data'!$B$320:$B$421</definedName>
    <definedName name="PM_F_Bus2_axis_lbls">OFFSET( 'SIPmath Chart Data'!$C$320:$C$421, 0, 0, 'SIPmath Chart Data'!$C$4 )</definedName>
    <definedName name="PM_F_Bus2_bins">'SIPmath Chart Data'!$C$12:$C$112</definedName>
    <definedName name="PM_F_Bus2_cume">'SIPmath Chart Data'!$C$217:$C$318</definedName>
    <definedName name="PM_F_Bus2_cume_data">OFFSET( 'SIPmath Chart Data'!$C$217:$C$318, 0, 0, 'SIPmath Chart Data'!$C$4 )</definedName>
    <definedName name="PM_F_Bus2_freq">'SIPmath Chart Data'!$C$114:$C$215</definedName>
    <definedName name="PM_F_Bus2_hist_data">OFFSET( 'SIPmath Chart Data'!$C$114:$C$215, 0, 0, 'SIPmath Chart Data'!$C$4 )</definedName>
    <definedName name="PM_F_Bus2_lbls">'SIPmath Chart Data'!$C$320:$C$421</definedName>
    <definedName name="PM_F_Bus3_axis_lbls">OFFSET( 'SIPmath Chart Data'!$D$320:$D$421, 0, 0, 'SIPmath Chart Data'!$D$4 )</definedName>
    <definedName name="PM_F_Bus3_bins">'SIPmath Chart Data'!$D$12:$D$112</definedName>
    <definedName name="PM_F_Bus3_cume">'SIPmath Chart Data'!$D$217:$D$318</definedName>
    <definedName name="PM_F_Bus3_cume_data">OFFSET( 'SIPmath Chart Data'!$D$217:$D$318, 0, 0, 'SIPmath Chart Data'!$D$4 )</definedName>
    <definedName name="PM_F_Bus3_freq">'SIPmath Chart Data'!$D$114:$D$215</definedName>
    <definedName name="PM_F_Bus3_hist_data">OFFSET( 'SIPmath Chart Data'!$D$114:$D$215, 0, 0, 'SIPmath Chart Data'!$D$4 )</definedName>
    <definedName name="PM_F_Bus3_lbls">'SIPmath Chart Data'!$D$320:$D$421</definedName>
    <definedName name="PM_F_Bus4_axis_lbls">OFFSET( 'SIPmath Chart Data'!$E$320:$E$421, 0, 0, 'SIPmath Chart Data'!$E$4 )</definedName>
    <definedName name="PM_F_Bus4_bins">'SIPmath Chart Data'!$E$12:$E$112</definedName>
    <definedName name="PM_F_Bus4_cume">'SIPmath Chart Data'!$E$217:$E$318</definedName>
    <definedName name="PM_F_Bus4_cume_data">OFFSET( 'SIPmath Chart Data'!$E$217:$E$318, 0, 0, 'SIPmath Chart Data'!$E$4 )</definedName>
    <definedName name="PM_F_Bus4_freq">'SIPmath Chart Data'!$E$114:$E$215</definedName>
    <definedName name="PM_F_Bus4_hist_data">OFFSET( 'SIPmath Chart Data'!$E$114:$E$215, 0, 0, 'SIPmath Chart Data'!$E$4 )</definedName>
    <definedName name="PM_F_Bus4_lbls">'SIPmath Chart Data'!$E$320:$E$421</definedName>
    <definedName name="PM_F_Div_A_axis_lbls">OFFSET( 'SIPmath Chart Data'!$N$320:$N$421, 0, 0, 'SIPmath Chart Data'!$N$4 )</definedName>
    <definedName name="PM_F_Div_A_bins">'SIPmath Chart Data'!$N$12:$N$112</definedName>
    <definedName name="PM_F_Div_A_cume">'SIPmath Chart Data'!$N$217:$N$318</definedName>
    <definedName name="PM_F_Div_A_cume_data">OFFSET( 'SIPmath Chart Data'!$N$217:$N$318, 0, 0, 'SIPmath Chart Data'!$N$4 )</definedName>
    <definedName name="PM_F_Div_A_freq">'SIPmath Chart Data'!$N$114:$N$215</definedName>
    <definedName name="PM_F_Div_A_hist_data">OFFSET( 'SIPmath Chart Data'!$N$114:$N$215, 0, 0, 'SIPmath Chart Data'!$N$4 )</definedName>
    <definedName name="PM_F_Div_A_lbls">'SIPmath Chart Data'!$N$320:$N$421</definedName>
    <definedName name="PM_F_Div_B_axis_lbls">OFFSET( 'SIPmath Chart Data'!$O$320:$O$421, 0, 0, 'SIPmath Chart Data'!$O$4 )</definedName>
    <definedName name="PM_F_Div_B_bins">'SIPmath Chart Data'!$O$12:$O$112</definedName>
    <definedName name="PM_F_Div_B_cume">'SIPmath Chart Data'!$O$217:$O$318</definedName>
    <definedName name="PM_F_Div_B_cume_data">OFFSET( 'SIPmath Chart Data'!$O$217:$O$318, 0, 0, 'SIPmath Chart Data'!$O$4 )</definedName>
    <definedName name="PM_F_Div_B_freq">'SIPmath Chart Data'!$O$114:$O$215</definedName>
    <definedName name="PM_F_Div_B_hist_data">OFFSET( 'SIPmath Chart Data'!$O$114:$O$215, 0, 0, 'SIPmath Chart Data'!$O$4 )</definedName>
    <definedName name="PM_F_Div_B_lbls">'SIPmath Chart Data'!$O$320:$O$421</definedName>
    <definedName name="PM_F_Total_axis_lbls">OFFSET( 'SIPmath Chart Data'!$P$320:$P$421, 0, 0, 'SIPmath Chart Data'!$P$4 )</definedName>
    <definedName name="PM_F_Total_bins">'SIPmath Chart Data'!$P$12:$P$112</definedName>
    <definedName name="PM_F_Total_cume">'SIPmath Chart Data'!$P$217:$P$318</definedName>
    <definedName name="PM_F_Total_cume_data">OFFSET( 'SIPmath Chart Data'!$P$217:$P$318, 0, 0, 'SIPmath Chart Data'!$P$4 )</definedName>
    <definedName name="PM_F_Total_freq">'SIPmath Chart Data'!$P$114:$P$215</definedName>
    <definedName name="PM_F_Total_hist_data">OFFSET( 'SIPmath Chart Data'!$P$114:$P$215, 0, 0, 'SIPmath Chart Data'!$P$4 )</definedName>
    <definedName name="PM_F_Total_lbls">'SIPmath Chart Data'!$P$320:$P$421</definedName>
    <definedName name="PM_Index">PMTable!$A$1</definedName>
    <definedName name="PM_library_file_name">"CRS free 1.3.xlsx"</definedName>
    <definedName name="PM_local_library">TRUE</definedName>
    <definedName name="PM_MaxBins">100</definedName>
    <definedName name="PM_R_Bus1_axis_lbls">OFFSET( 'SIPmath Chart Data'!$J$320:$J$421, 0, 0, 'SIPmath Chart Data'!$J$4 )</definedName>
    <definedName name="PM_R_Bus1_bins">'SIPmath Chart Data'!$J$12:$J$112</definedName>
    <definedName name="PM_R_Bus1_cume">'SIPmath Chart Data'!$J$217:$J$318</definedName>
    <definedName name="PM_R_Bus1_cume_data">OFFSET( 'SIPmath Chart Data'!$J$217:$J$318, 0, 0, 'SIPmath Chart Data'!$J$4 )</definedName>
    <definedName name="PM_R_Bus1_freq">'SIPmath Chart Data'!$J$114:$J$215</definedName>
    <definedName name="PM_R_Bus1_hist_data">OFFSET( 'SIPmath Chart Data'!$J$114:$J$215, 0, 0, 'SIPmath Chart Data'!$J$4 )</definedName>
    <definedName name="PM_R_Bus1_lbls">'SIPmath Chart Data'!$J$320:$J$421</definedName>
    <definedName name="PM_R_Bus2_axis_lbls">OFFSET( 'SIPmath Chart Data'!$K$320:$K$421, 0, 0, 'SIPmath Chart Data'!$K$4 )</definedName>
    <definedName name="PM_R_Bus2_bins">'SIPmath Chart Data'!$K$12:$K$112</definedName>
    <definedName name="PM_R_Bus2_cume">'SIPmath Chart Data'!$K$217:$K$318</definedName>
    <definedName name="PM_R_Bus2_cume_data">OFFSET( 'SIPmath Chart Data'!$K$217:$K$318, 0, 0, 'SIPmath Chart Data'!$K$4 )</definedName>
    <definedName name="PM_R_Bus2_freq">'SIPmath Chart Data'!$K$114:$K$215</definedName>
    <definedName name="PM_R_Bus2_hist_data">OFFSET( 'SIPmath Chart Data'!$K$114:$K$215, 0, 0, 'SIPmath Chart Data'!$K$4 )</definedName>
    <definedName name="PM_R_Bus2_lbls">'SIPmath Chart Data'!$K$320:$K$421</definedName>
    <definedName name="PM_R_Bus3_axis_lbls">OFFSET( 'SIPmath Chart Data'!$L$320:$L$421, 0, 0, 'SIPmath Chart Data'!$L$4 )</definedName>
    <definedName name="PM_R_Bus3_bins">'SIPmath Chart Data'!$L$12:$L$112</definedName>
    <definedName name="PM_R_Bus3_cume">'SIPmath Chart Data'!$L$217:$L$318</definedName>
    <definedName name="PM_R_Bus3_cume_data">OFFSET( 'SIPmath Chart Data'!$L$217:$L$318, 0, 0, 'SIPmath Chart Data'!$L$4 )</definedName>
    <definedName name="PM_R_Bus3_freq">'SIPmath Chart Data'!$L$114:$L$215</definedName>
    <definedName name="PM_R_Bus3_hist_data">OFFSET( 'SIPmath Chart Data'!$L$114:$L$215, 0, 0, 'SIPmath Chart Data'!$L$4 )</definedName>
    <definedName name="PM_R_Bus3_lbls">'SIPmath Chart Data'!$L$320:$L$421</definedName>
    <definedName name="PM_R_Bus4_axis_lbls">OFFSET( 'SIPmath Chart Data'!$M$320:$M$421, 0, 0, 'SIPmath Chart Data'!$M$4 )</definedName>
    <definedName name="PM_R_Bus4_bins">'SIPmath Chart Data'!$M$12:$M$112</definedName>
    <definedName name="PM_R_Bus4_cume">'SIPmath Chart Data'!$M$217:$M$318</definedName>
    <definedName name="PM_R_Bus4_cume_data">OFFSET( 'SIPmath Chart Data'!$M$217:$M$318, 0, 0, 'SIPmath Chart Data'!$M$4 )</definedName>
    <definedName name="PM_R_Bus4_freq">'SIPmath Chart Data'!$M$114:$M$215</definedName>
    <definedName name="PM_R_Bus4_hist_data">OFFSET( 'SIPmath Chart Data'!$M$114:$M$215, 0, 0, 'SIPmath Chart Data'!$M$4 )</definedName>
    <definedName name="PM_R_Bus4_lbls">'SIPmath Chart Data'!$M$320:$M$421</definedName>
    <definedName name="PM_R_Div_A_axis_lbls">OFFSET( 'SIPmath Chart Data'!$T$320:$T$421, 0, 0, 'SIPmath Chart Data'!$T$4 )</definedName>
    <definedName name="PM_R_Div_A_bins">'SIPmath Chart Data'!$T$12:$T$112</definedName>
    <definedName name="PM_R_Div_A_cume">'SIPmath Chart Data'!$T$217:$T$318</definedName>
    <definedName name="PM_R_Div_A_cume_data">OFFSET( 'SIPmath Chart Data'!$T$217:$T$318, 0, 0, 'SIPmath Chart Data'!$T$4 )</definedName>
    <definedName name="PM_R_Div_A_freq">'SIPmath Chart Data'!$T$114:$T$215</definedName>
    <definedName name="PM_R_Div_A_hist_data">OFFSET( 'SIPmath Chart Data'!$T$114:$T$215, 0, 0, 'SIPmath Chart Data'!$T$4 )</definedName>
    <definedName name="PM_R_Div_A_lbls">'SIPmath Chart Data'!$T$320:$T$421</definedName>
    <definedName name="PM_R_Div_B_axis_lbls">OFFSET( 'SIPmath Chart Data'!$U$320:$U$421, 0, 0, 'SIPmath Chart Data'!$U$4 )</definedName>
    <definedName name="PM_R_Div_B_bins">'SIPmath Chart Data'!$U$12:$U$112</definedName>
    <definedName name="PM_R_Div_B_cume">'SIPmath Chart Data'!$U$217:$U$318</definedName>
    <definedName name="PM_R_Div_B_cume_data">OFFSET( 'SIPmath Chart Data'!$U$217:$U$318, 0, 0, 'SIPmath Chart Data'!$U$4 )</definedName>
    <definedName name="PM_R_Div_B_freq">'SIPmath Chart Data'!$U$114:$U$215</definedName>
    <definedName name="PM_R_Div_B_hist_data">OFFSET( 'SIPmath Chart Data'!$U$114:$U$215, 0, 0, 'SIPmath Chart Data'!$U$4 )</definedName>
    <definedName name="PM_R_Div_B_lbls">'SIPmath Chart Data'!$U$320:$U$421</definedName>
    <definedName name="PM_R_Total_axis_lbls">OFFSET( 'SIPmath Chart Data'!$V$320:$V$421, 0, 0, 'SIPmath Chart Data'!$V$4 )</definedName>
    <definedName name="PM_R_Total_bins">'SIPmath Chart Data'!$V$12:$V$112</definedName>
    <definedName name="PM_R_Total_cume">'SIPmath Chart Data'!$V$217:$V$318</definedName>
    <definedName name="PM_R_Total_cume_data">OFFSET( 'SIPmath Chart Data'!$V$217:$V$318, 0, 0, 'SIPmath Chart Data'!$V$4 )</definedName>
    <definedName name="PM_R_Total_freq">'SIPmath Chart Data'!$V$114:$V$215</definedName>
    <definedName name="PM_R_Total_hist_data">OFFSET( 'SIPmath Chart Data'!$V$114:$V$215, 0, 0, 'SIPmath Chart Data'!$V$4 )</definedName>
    <definedName name="PM_R_Total_lbls">'SIPmath Chart Data'!$V$320:$V$421</definedName>
    <definedName name="PM_random_mode">FALSE</definedName>
    <definedName name="PM_S_Bus1_axis_lbls">OFFSET( 'SIPmath Chart Data'!$F$320:$F$421, 0, 0, 'SIPmath Chart Data'!$F$4 )</definedName>
    <definedName name="PM_S_Bus1_bins">'SIPmath Chart Data'!$F$12:$F$112</definedName>
    <definedName name="PM_S_Bus1_cume">'SIPmath Chart Data'!$F$217:$F$318</definedName>
    <definedName name="PM_S_Bus1_cume_data">OFFSET( 'SIPmath Chart Data'!$F$217:$F$318, 0, 0, 'SIPmath Chart Data'!$F$4 )</definedName>
    <definedName name="PM_S_Bus1_freq">'SIPmath Chart Data'!$F$114:$F$215</definedName>
    <definedName name="PM_S_Bus1_hist_data">OFFSET( 'SIPmath Chart Data'!$F$114:$F$215, 0, 0, 'SIPmath Chart Data'!$F$4 )</definedName>
    <definedName name="PM_S_Bus1_lbls">'SIPmath Chart Data'!$F$320:$F$421</definedName>
    <definedName name="PM_S_Bus2_axis_lbls">OFFSET( 'SIPmath Chart Data'!$G$320:$G$421, 0, 0, 'SIPmath Chart Data'!$G$4 )</definedName>
    <definedName name="PM_S_Bus2_bins">'SIPmath Chart Data'!$G$12:$G$112</definedName>
    <definedName name="PM_S_Bus2_cume">'SIPmath Chart Data'!$G$217:$G$318</definedName>
    <definedName name="PM_S_Bus2_cume_data">OFFSET( 'SIPmath Chart Data'!$G$217:$G$318, 0, 0, 'SIPmath Chart Data'!$G$4 )</definedName>
    <definedName name="PM_S_Bus2_freq">'SIPmath Chart Data'!$G$114:$G$215</definedName>
    <definedName name="PM_S_Bus2_hist_data">OFFSET( 'SIPmath Chart Data'!$G$114:$G$215, 0, 0, 'SIPmath Chart Data'!$G$4 )</definedName>
    <definedName name="PM_S_Bus2_lbls">'SIPmath Chart Data'!$G$320:$G$421</definedName>
    <definedName name="PM_S_Bus3_axis_lbls">OFFSET( 'SIPmath Chart Data'!$H$320:$H$421, 0, 0, 'SIPmath Chart Data'!$H$4 )</definedName>
    <definedName name="PM_S_Bus3_bins">'SIPmath Chart Data'!$H$12:$H$112</definedName>
    <definedName name="PM_S_Bus3_cume">'SIPmath Chart Data'!$H$217:$H$318</definedName>
    <definedName name="PM_S_Bus3_cume_data">OFFSET( 'SIPmath Chart Data'!$H$217:$H$318, 0, 0, 'SIPmath Chart Data'!$H$4 )</definedName>
    <definedName name="PM_S_Bus3_freq">'SIPmath Chart Data'!$H$114:$H$215</definedName>
    <definedName name="PM_S_Bus3_hist_data">OFFSET( 'SIPmath Chart Data'!$H$114:$H$215, 0, 0, 'SIPmath Chart Data'!$H$4 )</definedName>
    <definedName name="PM_S_Bus3_lbls">'SIPmath Chart Data'!$H$320:$H$421</definedName>
    <definedName name="PM_S_Bus4_axis_lbls">OFFSET( 'SIPmath Chart Data'!$I$320:$I$421, 0, 0, 'SIPmath Chart Data'!$I$4 )</definedName>
    <definedName name="PM_S_Bus4_bins">'SIPmath Chart Data'!$I$12:$I$112</definedName>
    <definedName name="PM_S_Bus4_cume">'SIPmath Chart Data'!$I$217:$I$318</definedName>
    <definedName name="PM_S_Bus4_cume_data">OFFSET( 'SIPmath Chart Data'!$I$217:$I$318, 0, 0, 'SIPmath Chart Data'!$I$4 )</definedName>
    <definedName name="PM_S_Bus4_freq">'SIPmath Chart Data'!$I$114:$I$215</definedName>
    <definedName name="PM_S_Bus4_hist_data">OFFSET( 'SIPmath Chart Data'!$I$114:$I$215, 0, 0, 'SIPmath Chart Data'!$I$4 )</definedName>
    <definedName name="PM_S_Bus4_lbls">'SIPmath Chart Data'!$I$320:$I$421</definedName>
    <definedName name="PM_S_Div_A_axis_lbls">OFFSET( 'SIPmath Chart Data'!$Q$320:$Q$421, 0, 0, 'SIPmath Chart Data'!$Q$4 )</definedName>
    <definedName name="PM_S_Div_A_bins">'SIPmath Chart Data'!$Q$12:$Q$112</definedName>
    <definedName name="PM_S_Div_A_cume">'SIPmath Chart Data'!$Q$217:$Q$318</definedName>
    <definedName name="PM_S_Div_A_cume_data">OFFSET( 'SIPmath Chart Data'!$Q$217:$Q$318, 0, 0, 'SIPmath Chart Data'!$Q$4 )</definedName>
    <definedName name="PM_S_Div_A_freq">'SIPmath Chart Data'!$Q$114:$Q$215</definedName>
    <definedName name="PM_S_Div_A_hist_data">OFFSET( 'SIPmath Chart Data'!$Q$114:$Q$215, 0, 0, 'SIPmath Chart Data'!$Q$4 )</definedName>
    <definedName name="PM_S_Div_A_lbls">'SIPmath Chart Data'!$Q$320:$Q$421</definedName>
    <definedName name="PM_S_Div_B_axis_lbls">OFFSET( 'SIPmath Chart Data'!$R$320:$R$421, 0, 0, 'SIPmath Chart Data'!$R$4 )</definedName>
    <definedName name="PM_S_Div_B_bins">'SIPmath Chart Data'!$R$12:$R$112</definedName>
    <definedName name="PM_S_Div_B_cume">'SIPmath Chart Data'!$R$217:$R$318</definedName>
    <definedName name="PM_S_Div_B_cume_data">OFFSET( 'SIPmath Chart Data'!$R$217:$R$318, 0, 0, 'SIPmath Chart Data'!$R$4 )</definedName>
    <definedName name="PM_S_Div_B_freq">'SIPmath Chart Data'!$R$114:$R$215</definedName>
    <definedName name="PM_S_Div_B_hist_data">OFFSET( 'SIPmath Chart Data'!$R$114:$R$215, 0, 0, 'SIPmath Chart Data'!$R$4 )</definedName>
    <definedName name="PM_S_Div_B_lbls">'SIPmath Chart Data'!$R$320:$R$421</definedName>
    <definedName name="PM_S_Total_axis_lbls">OFFSET( 'SIPmath Chart Data'!$S$320:$S$421, 0, 0, 'SIPmath Chart Data'!$S$4 )</definedName>
    <definedName name="PM_S_Total_bins">'SIPmath Chart Data'!$S$12:$S$112</definedName>
    <definedName name="PM_S_Total_cume">'SIPmath Chart Data'!$S$217:$S$318</definedName>
    <definedName name="PM_S_Total_cume_data">OFFSET( 'SIPmath Chart Data'!$S$217:$S$318, 0, 0, 'SIPmath Chart Data'!$S$4 )</definedName>
    <definedName name="PM_S_Total_freq">'SIPmath Chart Data'!$S$114:$S$215</definedName>
    <definedName name="PM_S_Total_hist_data">OFFSET( 'SIPmath Chart Data'!$S$114:$S$215, 0, 0, 'SIPmath Chart Data'!$S$4 )</definedName>
    <definedName name="PM_S_Total_lbls">'SIPmath Chart Data'!$S$320:$S$421</definedName>
    <definedName name="PM_sparklinesForInputs" hidden="1">TRUE</definedName>
    <definedName name="PM_sparklinesForOutputs" hidden="1">TRUE</definedName>
    <definedName name="PM_sparklinesIONumberOfBins" hidden="1">10</definedName>
    <definedName name="PM_Trials">'SIP Library'!$A$1</definedName>
    <definedName name="R_Bus1">'SIP Library'!$K$9:$K$1010</definedName>
    <definedName name="R_Bus2">'SIP Library'!$L$9:$L$1010</definedName>
    <definedName name="R_Bus3">'SIP Library'!$M$9:$M$1010</definedName>
    <definedName name="R_Bus4">'SIP Library'!$N$9:$N$1010</definedName>
    <definedName name="R_Div_A">PMTable!$I$4:$I$1003</definedName>
    <definedName name="R_Div_B">PMTable!$J$4:$J$1003</definedName>
    <definedName name="R_Total">PMTable!$K$4:$K$1003</definedName>
    <definedName name="S_Bus1">'SIP Library'!$G$9:$G$1010</definedName>
    <definedName name="S_Bus2">'SIP Library'!$H$9:$H$1010</definedName>
    <definedName name="S_Bus3">'SIP Library'!$I$9:$I$1010</definedName>
    <definedName name="S_Bus4">'SIP Library'!$J$9:$J$1010</definedName>
    <definedName name="S_Div_A">PMTable!$F$4:$F$1003</definedName>
    <definedName name="S_Div_B">PMTable!$G$4:$G$1003</definedName>
    <definedName name="S_Total">PMTable!$H$4:$H$1003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4" i="1"/>
  <c r="J10" i="1"/>
  <c r="U33" i="1" l="1"/>
  <c r="U34" i="1"/>
  <c r="U35" i="1"/>
  <c r="U36" i="1"/>
  <c r="U37" i="1"/>
  <c r="U38" i="1"/>
  <c r="U39" i="1"/>
  <c r="U40" i="1"/>
  <c r="U41" i="1"/>
  <c r="U42" i="1"/>
  <c r="U32" i="1"/>
  <c r="N33" i="1" l="1"/>
  <c r="N34" i="1"/>
  <c r="N35" i="1"/>
  <c r="N36" i="1"/>
  <c r="N37" i="1"/>
  <c r="N38" i="1"/>
  <c r="N39" i="1"/>
  <c r="N40" i="1"/>
  <c r="N41" i="1"/>
  <c r="N42" i="1"/>
  <c r="N32" i="1"/>
  <c r="X17" i="1" l="1"/>
  <c r="V17" i="1"/>
  <c r="U17" i="1"/>
  <c r="V11" i="4"/>
  <c r="V320" i="4" s="1"/>
  <c r="V10" i="4"/>
  <c r="V4" i="4"/>
  <c r="X14" i="1"/>
  <c r="V14" i="1"/>
  <c r="U14" i="1"/>
  <c r="U11" i="4"/>
  <c r="U320" i="4" s="1"/>
  <c r="U10" i="4"/>
  <c r="U4" i="4"/>
  <c r="X10" i="1"/>
  <c r="V10" i="1"/>
  <c r="U10" i="1"/>
  <c r="T11" i="4"/>
  <c r="T320" i="4" s="1"/>
  <c r="T10" i="4"/>
  <c r="T4" i="4"/>
  <c r="Q17" i="1"/>
  <c r="Q14" i="1"/>
  <c r="Q10" i="1"/>
  <c r="O17" i="1"/>
  <c r="N17" i="1"/>
  <c r="S11" i="4"/>
  <c r="S320" i="4" s="1"/>
  <c r="S10" i="4"/>
  <c r="S4" i="4"/>
  <c r="O14" i="1"/>
  <c r="N14" i="1"/>
  <c r="R11" i="4"/>
  <c r="R320" i="4" s="1"/>
  <c r="R10" i="4"/>
  <c r="R4" i="4"/>
  <c r="O10" i="1"/>
  <c r="N10" i="1"/>
  <c r="Q11" i="4"/>
  <c r="Q320" i="4" s="1"/>
  <c r="Q10" i="4"/>
  <c r="Q4" i="4"/>
  <c r="G33" i="1"/>
  <c r="G34" i="1"/>
  <c r="G35" i="1"/>
  <c r="G36" i="1"/>
  <c r="G37" i="1"/>
  <c r="G38" i="1"/>
  <c r="G39" i="1"/>
  <c r="G40" i="1"/>
  <c r="G41" i="1"/>
  <c r="G42" i="1"/>
  <c r="G32" i="1"/>
  <c r="J12" i="5"/>
  <c r="K12" i="5"/>
  <c r="L12" i="5"/>
  <c r="J13" i="5"/>
  <c r="K13" i="5"/>
  <c r="L13" i="5"/>
  <c r="J14" i="5"/>
  <c r="K14" i="5"/>
  <c r="L14" i="5"/>
  <c r="V6" i="4" l="1"/>
  <c r="V12" i="4" s="1"/>
  <c r="U6" i="4"/>
  <c r="U12" i="4" s="1"/>
  <c r="T6" i="4"/>
  <c r="T12" i="4" s="1"/>
  <c r="S6" i="4"/>
  <c r="S12" i="4" s="1"/>
  <c r="R6" i="4"/>
  <c r="R12" i="4" s="1"/>
  <c r="Q6" i="4"/>
  <c r="Q12" i="4" s="1"/>
  <c r="L10" i="5"/>
  <c r="K10" i="5"/>
  <c r="J10" i="5"/>
  <c r="H17" i="1"/>
  <c r="H14" i="1"/>
  <c r="H10" i="1"/>
  <c r="G17" i="1"/>
  <c r="G14" i="1"/>
  <c r="G10" i="1"/>
  <c r="I11" i="2" l="1"/>
  <c r="I14" i="2"/>
  <c r="I17" i="2"/>
  <c r="I20" i="2"/>
  <c r="I23" i="2"/>
  <c r="I26" i="2"/>
  <c r="I29" i="2"/>
  <c r="I32" i="2"/>
  <c r="I35" i="2"/>
  <c r="I38" i="2"/>
  <c r="I41" i="2"/>
  <c r="I44" i="2"/>
  <c r="I47" i="2"/>
  <c r="I50" i="2"/>
  <c r="I53" i="2"/>
  <c r="I56" i="2"/>
  <c r="I59" i="2"/>
  <c r="I62" i="2"/>
  <c r="I65" i="2"/>
  <c r="I68" i="2"/>
  <c r="I71" i="2"/>
  <c r="I74" i="2"/>
  <c r="I77" i="2"/>
  <c r="I80" i="2"/>
  <c r="I83" i="2"/>
  <c r="I86" i="2"/>
  <c r="I89" i="2"/>
  <c r="I92" i="2"/>
  <c r="I95" i="2"/>
  <c r="I98" i="2"/>
  <c r="I101" i="2"/>
  <c r="I104" i="2"/>
  <c r="I107" i="2"/>
  <c r="I110" i="2"/>
  <c r="I113" i="2"/>
  <c r="I116" i="2"/>
  <c r="I119" i="2"/>
  <c r="J11" i="2"/>
  <c r="J14" i="2"/>
  <c r="J17" i="2"/>
  <c r="J20" i="2"/>
  <c r="J23" i="2"/>
  <c r="J26" i="2"/>
  <c r="J29" i="2"/>
  <c r="J32" i="2"/>
  <c r="J35" i="2"/>
  <c r="J38" i="2"/>
  <c r="J41" i="2"/>
  <c r="J44" i="2"/>
  <c r="J47" i="2"/>
  <c r="J50" i="2"/>
  <c r="J53" i="2"/>
  <c r="J56" i="2"/>
  <c r="J59" i="2"/>
  <c r="J62" i="2"/>
  <c r="J65" i="2"/>
  <c r="J68" i="2"/>
  <c r="J71" i="2"/>
  <c r="J74" i="2"/>
  <c r="J77" i="2"/>
  <c r="J80" i="2"/>
  <c r="J83" i="2"/>
  <c r="J86" i="2"/>
  <c r="J89" i="2"/>
  <c r="J92" i="2"/>
  <c r="J95" i="2"/>
  <c r="J98" i="2"/>
  <c r="J101" i="2"/>
  <c r="J104" i="2"/>
  <c r="J107" i="2"/>
  <c r="J110" i="2"/>
  <c r="J113" i="2"/>
  <c r="J116" i="2"/>
  <c r="J119" i="2"/>
  <c r="G12" i="2"/>
  <c r="G15" i="2"/>
  <c r="G18" i="2"/>
  <c r="G21" i="2"/>
  <c r="G24" i="2"/>
  <c r="G27" i="2"/>
  <c r="G30" i="2"/>
  <c r="G33" i="2"/>
  <c r="G36" i="2"/>
  <c r="G39" i="2"/>
  <c r="G42" i="2"/>
  <c r="G45" i="2"/>
  <c r="G48" i="2"/>
  <c r="G51" i="2"/>
  <c r="G54" i="2"/>
  <c r="G57" i="2"/>
  <c r="G60" i="2"/>
  <c r="G63" i="2"/>
  <c r="G66" i="2"/>
  <c r="G69" i="2"/>
  <c r="G72" i="2"/>
  <c r="G75" i="2"/>
  <c r="G78" i="2"/>
  <c r="G81" i="2"/>
  <c r="G84" i="2"/>
  <c r="G87" i="2"/>
  <c r="G90" i="2"/>
  <c r="G93" i="2"/>
  <c r="G96" i="2"/>
  <c r="G99" i="2"/>
  <c r="G102" i="2"/>
  <c r="G105" i="2"/>
  <c r="G108" i="2"/>
  <c r="G111" i="2"/>
  <c r="G114" i="2"/>
  <c r="G117" i="2"/>
  <c r="G120" i="2"/>
  <c r="H12" i="2"/>
  <c r="H15" i="2"/>
  <c r="H18" i="2"/>
  <c r="H21" i="2"/>
  <c r="H24" i="2"/>
  <c r="H27" i="2"/>
  <c r="H30" i="2"/>
  <c r="H33" i="2"/>
  <c r="H36" i="2"/>
  <c r="H39" i="2"/>
  <c r="H42" i="2"/>
  <c r="H45" i="2"/>
  <c r="H48" i="2"/>
  <c r="H51" i="2"/>
  <c r="H54" i="2"/>
  <c r="H57" i="2"/>
  <c r="H60" i="2"/>
  <c r="H63" i="2"/>
  <c r="H66" i="2"/>
  <c r="H69" i="2"/>
  <c r="H72" i="2"/>
  <c r="H75" i="2"/>
  <c r="H78" i="2"/>
  <c r="H81" i="2"/>
  <c r="H84" i="2"/>
  <c r="H87" i="2"/>
  <c r="H90" i="2"/>
  <c r="H93" i="2"/>
  <c r="H96" i="2"/>
  <c r="H99" i="2"/>
  <c r="H102" i="2"/>
  <c r="H105" i="2"/>
  <c r="H108" i="2"/>
  <c r="H111" i="2"/>
  <c r="H114" i="2"/>
  <c r="H117" i="2"/>
  <c r="H120" i="2"/>
  <c r="I12" i="2"/>
  <c r="I15" i="2"/>
  <c r="I18" i="2"/>
  <c r="I21" i="2"/>
  <c r="I24" i="2"/>
  <c r="I27" i="2"/>
  <c r="I30" i="2"/>
  <c r="I33" i="2"/>
  <c r="I36" i="2"/>
  <c r="I39" i="2"/>
  <c r="I42" i="2"/>
  <c r="I45" i="2"/>
  <c r="I48" i="2"/>
  <c r="I51" i="2"/>
  <c r="I54" i="2"/>
  <c r="I57" i="2"/>
  <c r="I60" i="2"/>
  <c r="I63" i="2"/>
  <c r="I66" i="2"/>
  <c r="I69" i="2"/>
  <c r="I72" i="2"/>
  <c r="I75" i="2"/>
  <c r="I78" i="2"/>
  <c r="I81" i="2"/>
  <c r="I84" i="2"/>
  <c r="I87" i="2"/>
  <c r="I90" i="2"/>
  <c r="I93" i="2"/>
  <c r="I96" i="2"/>
  <c r="I99" i="2"/>
  <c r="I102" i="2"/>
  <c r="I105" i="2"/>
  <c r="I108" i="2"/>
  <c r="I111" i="2"/>
  <c r="I114" i="2"/>
  <c r="I117" i="2"/>
  <c r="I120" i="2"/>
  <c r="J12" i="2"/>
  <c r="J15" i="2"/>
  <c r="J18" i="2"/>
  <c r="J21" i="2"/>
  <c r="J24" i="2"/>
  <c r="J27" i="2"/>
  <c r="J30" i="2"/>
  <c r="J33" i="2"/>
  <c r="J36" i="2"/>
  <c r="J39" i="2"/>
  <c r="J42" i="2"/>
  <c r="J45" i="2"/>
  <c r="J48" i="2"/>
  <c r="J51" i="2"/>
  <c r="J54" i="2"/>
  <c r="J57" i="2"/>
  <c r="J60" i="2"/>
  <c r="J63" i="2"/>
  <c r="J66" i="2"/>
  <c r="J69" i="2"/>
  <c r="J72" i="2"/>
  <c r="J75" i="2"/>
  <c r="J78" i="2"/>
  <c r="J81" i="2"/>
  <c r="J84" i="2"/>
  <c r="J87" i="2"/>
  <c r="J90" i="2"/>
  <c r="J93" i="2"/>
  <c r="J96" i="2"/>
  <c r="J99" i="2"/>
  <c r="J102" i="2"/>
  <c r="J105" i="2"/>
  <c r="J108" i="2"/>
  <c r="J111" i="2"/>
  <c r="J114" i="2"/>
  <c r="J117" i="2"/>
  <c r="J120" i="2"/>
  <c r="G10" i="2"/>
  <c r="G13" i="2"/>
  <c r="G16" i="2"/>
  <c r="G19" i="2"/>
  <c r="G22" i="2"/>
  <c r="G25" i="2"/>
  <c r="G28" i="2"/>
  <c r="G31" i="2"/>
  <c r="G34" i="2"/>
  <c r="G37" i="2"/>
  <c r="G40" i="2"/>
  <c r="G43" i="2"/>
  <c r="G46" i="2"/>
  <c r="G49" i="2"/>
  <c r="G52" i="2"/>
  <c r="G55" i="2"/>
  <c r="G58" i="2"/>
  <c r="G61" i="2"/>
  <c r="G64" i="2"/>
  <c r="G67" i="2"/>
  <c r="G70" i="2"/>
  <c r="G73" i="2"/>
  <c r="G76" i="2"/>
  <c r="G79" i="2"/>
  <c r="G82" i="2"/>
  <c r="G85" i="2"/>
  <c r="G88" i="2"/>
  <c r="G91" i="2"/>
  <c r="G94" i="2"/>
  <c r="G97" i="2"/>
  <c r="G100" i="2"/>
  <c r="G103" i="2"/>
  <c r="G106" i="2"/>
  <c r="G109" i="2"/>
  <c r="G112" i="2"/>
  <c r="G115" i="2"/>
  <c r="G118" i="2"/>
  <c r="H10" i="2"/>
  <c r="H13" i="2"/>
  <c r="H16" i="2"/>
  <c r="H19" i="2"/>
  <c r="H22" i="2"/>
  <c r="H25" i="2"/>
  <c r="H28" i="2"/>
  <c r="H31" i="2"/>
  <c r="H34" i="2"/>
  <c r="H37" i="2"/>
  <c r="H40" i="2"/>
  <c r="H43" i="2"/>
  <c r="H46" i="2"/>
  <c r="H49" i="2"/>
  <c r="H52" i="2"/>
  <c r="H55" i="2"/>
  <c r="H58" i="2"/>
  <c r="H61" i="2"/>
  <c r="H64" i="2"/>
  <c r="H67" i="2"/>
  <c r="H70" i="2"/>
  <c r="H73" i="2"/>
  <c r="H76" i="2"/>
  <c r="H79" i="2"/>
  <c r="H82" i="2"/>
  <c r="H85" i="2"/>
  <c r="H88" i="2"/>
  <c r="H91" i="2"/>
  <c r="H94" i="2"/>
  <c r="H97" i="2"/>
  <c r="H100" i="2"/>
  <c r="H103" i="2"/>
  <c r="H106" i="2"/>
  <c r="H109" i="2"/>
  <c r="H112" i="2"/>
  <c r="H115" i="2"/>
  <c r="H118" i="2"/>
  <c r="H121" i="2"/>
  <c r="I10" i="2"/>
  <c r="I13" i="2"/>
  <c r="I16" i="2"/>
  <c r="I19" i="2"/>
  <c r="I22" i="2"/>
  <c r="I25" i="2"/>
  <c r="I28" i="2"/>
  <c r="I31" i="2"/>
  <c r="I34" i="2"/>
  <c r="I37" i="2"/>
  <c r="I40" i="2"/>
  <c r="I43" i="2"/>
  <c r="I46" i="2"/>
  <c r="I49" i="2"/>
  <c r="I52" i="2"/>
  <c r="I55" i="2"/>
  <c r="I58" i="2"/>
  <c r="I61" i="2"/>
  <c r="I64" i="2"/>
  <c r="I67" i="2"/>
  <c r="I70" i="2"/>
  <c r="I73" i="2"/>
  <c r="I76" i="2"/>
  <c r="I79" i="2"/>
  <c r="I82" i="2"/>
  <c r="I85" i="2"/>
  <c r="I88" i="2"/>
  <c r="I91" i="2"/>
  <c r="I94" i="2"/>
  <c r="I97" i="2"/>
  <c r="I100" i="2"/>
  <c r="I103" i="2"/>
  <c r="I106" i="2"/>
  <c r="I109" i="2"/>
  <c r="I112" i="2"/>
  <c r="I115" i="2"/>
  <c r="I118" i="2"/>
  <c r="I121" i="2"/>
  <c r="H11" i="2"/>
  <c r="H14" i="2"/>
  <c r="H17" i="2"/>
  <c r="H20" i="2"/>
  <c r="H23" i="2"/>
  <c r="H26" i="2"/>
  <c r="H29" i="2"/>
  <c r="H32" i="2"/>
  <c r="H35" i="2"/>
  <c r="H38" i="2"/>
  <c r="H41" i="2"/>
  <c r="H44" i="2"/>
  <c r="H47" i="2"/>
  <c r="H50" i="2"/>
  <c r="H53" i="2"/>
  <c r="H56" i="2"/>
  <c r="H59" i="2"/>
  <c r="H62" i="2"/>
  <c r="H65" i="2"/>
  <c r="H68" i="2"/>
  <c r="H71" i="2"/>
  <c r="H74" i="2"/>
  <c r="H77" i="2"/>
  <c r="H80" i="2"/>
  <c r="H83" i="2"/>
  <c r="H86" i="2"/>
  <c r="H89" i="2"/>
  <c r="H92" i="2"/>
  <c r="H95" i="2"/>
  <c r="H98" i="2"/>
  <c r="H101" i="2"/>
  <c r="H104" i="2"/>
  <c r="H107" i="2"/>
  <c r="H110" i="2"/>
  <c r="H113" i="2"/>
  <c r="H116" i="2"/>
  <c r="J25" i="2"/>
  <c r="J43" i="2"/>
  <c r="J61" i="2"/>
  <c r="J79" i="2"/>
  <c r="J97" i="2"/>
  <c r="J115" i="2"/>
  <c r="H123" i="2"/>
  <c r="H126" i="2"/>
  <c r="H129" i="2"/>
  <c r="H132" i="2"/>
  <c r="H135" i="2"/>
  <c r="H138" i="2"/>
  <c r="H141" i="2"/>
  <c r="H144" i="2"/>
  <c r="H147" i="2"/>
  <c r="H150" i="2"/>
  <c r="H153" i="2"/>
  <c r="H156" i="2"/>
  <c r="H159" i="2"/>
  <c r="H162" i="2"/>
  <c r="H165" i="2"/>
  <c r="H168" i="2"/>
  <c r="H171" i="2"/>
  <c r="H174" i="2"/>
  <c r="H177" i="2"/>
  <c r="H180" i="2"/>
  <c r="H183" i="2"/>
  <c r="H186" i="2"/>
  <c r="H189" i="2"/>
  <c r="H192" i="2"/>
  <c r="H195" i="2"/>
  <c r="H198" i="2"/>
  <c r="H201" i="2"/>
  <c r="H204" i="2"/>
  <c r="H207" i="2"/>
  <c r="H210" i="2"/>
  <c r="H213" i="2"/>
  <c r="H216" i="2"/>
  <c r="H219" i="2"/>
  <c r="H222" i="2"/>
  <c r="H225" i="2"/>
  <c r="H228" i="2"/>
  <c r="H231" i="2"/>
  <c r="H234" i="2"/>
  <c r="H237" i="2"/>
  <c r="H240" i="2"/>
  <c r="H243" i="2"/>
  <c r="H246" i="2"/>
  <c r="H249" i="2"/>
  <c r="H252" i="2"/>
  <c r="H255" i="2"/>
  <c r="H258" i="2"/>
  <c r="H261" i="2"/>
  <c r="H264" i="2"/>
  <c r="H267" i="2"/>
  <c r="H270" i="2"/>
  <c r="H273" i="2"/>
  <c r="H276" i="2"/>
  <c r="H279" i="2"/>
  <c r="H282" i="2"/>
  <c r="H285" i="2"/>
  <c r="H288" i="2"/>
  <c r="H291" i="2"/>
  <c r="H294" i="2"/>
  <c r="H297" i="2"/>
  <c r="H300" i="2"/>
  <c r="H303" i="2"/>
  <c r="H306" i="2"/>
  <c r="H309" i="2"/>
  <c r="H312" i="2"/>
  <c r="H315" i="2"/>
  <c r="H318" i="2"/>
  <c r="H321" i="2"/>
  <c r="H324" i="2"/>
  <c r="H327" i="2"/>
  <c r="H330" i="2"/>
  <c r="H333" i="2"/>
  <c r="H336" i="2"/>
  <c r="H339" i="2"/>
  <c r="H342" i="2"/>
  <c r="H345" i="2"/>
  <c r="H348" i="2"/>
  <c r="H351" i="2"/>
  <c r="H354" i="2"/>
  <c r="H357" i="2"/>
  <c r="H360" i="2"/>
  <c r="H363" i="2"/>
  <c r="H366" i="2"/>
  <c r="H369" i="2"/>
  <c r="H372" i="2"/>
  <c r="H375" i="2"/>
  <c r="H378" i="2"/>
  <c r="H381" i="2"/>
  <c r="H384" i="2"/>
  <c r="H387" i="2"/>
  <c r="H390" i="2"/>
  <c r="H393" i="2"/>
  <c r="H396" i="2"/>
  <c r="H399" i="2"/>
  <c r="H402" i="2"/>
  <c r="H405" i="2"/>
  <c r="H408" i="2"/>
  <c r="H411" i="2"/>
  <c r="H414" i="2"/>
  <c r="H417" i="2"/>
  <c r="H420" i="2"/>
  <c r="H423" i="2"/>
  <c r="H426" i="2"/>
  <c r="H429" i="2"/>
  <c r="H432" i="2"/>
  <c r="H435" i="2"/>
  <c r="H438" i="2"/>
  <c r="H441" i="2"/>
  <c r="H444" i="2"/>
  <c r="H447" i="2"/>
  <c r="H450" i="2"/>
  <c r="H453" i="2"/>
  <c r="H456" i="2"/>
  <c r="H459" i="2"/>
  <c r="H462" i="2"/>
  <c r="H465" i="2"/>
  <c r="H468" i="2"/>
  <c r="H471" i="2"/>
  <c r="H474" i="2"/>
  <c r="H477" i="2"/>
  <c r="H480" i="2"/>
  <c r="H483" i="2"/>
  <c r="H486" i="2"/>
  <c r="H489" i="2"/>
  <c r="H492" i="2"/>
  <c r="H495" i="2"/>
  <c r="H498" i="2"/>
  <c r="H501" i="2"/>
  <c r="H504" i="2"/>
  <c r="H507" i="2"/>
  <c r="H510" i="2"/>
  <c r="H513" i="2"/>
  <c r="H516" i="2"/>
  <c r="H519" i="2"/>
  <c r="H522" i="2"/>
  <c r="H525" i="2"/>
  <c r="H528" i="2"/>
  <c r="H531" i="2"/>
  <c r="H534" i="2"/>
  <c r="H537" i="2"/>
  <c r="H540" i="2"/>
  <c r="H543" i="2"/>
  <c r="H546" i="2"/>
  <c r="H549" i="2"/>
  <c r="H552" i="2"/>
  <c r="H555" i="2"/>
  <c r="H558" i="2"/>
  <c r="H561" i="2"/>
  <c r="H564" i="2"/>
  <c r="H567" i="2"/>
  <c r="H570" i="2"/>
  <c r="H573" i="2"/>
  <c r="H576" i="2"/>
  <c r="H579" i="2"/>
  <c r="H582" i="2"/>
  <c r="H585" i="2"/>
  <c r="G26" i="2"/>
  <c r="G44" i="2"/>
  <c r="G62" i="2"/>
  <c r="G80" i="2"/>
  <c r="G98" i="2"/>
  <c r="G116" i="2"/>
  <c r="I123" i="2"/>
  <c r="I126" i="2"/>
  <c r="I129" i="2"/>
  <c r="I132" i="2"/>
  <c r="I135" i="2"/>
  <c r="I138" i="2"/>
  <c r="I141" i="2"/>
  <c r="I144" i="2"/>
  <c r="I147" i="2"/>
  <c r="I150" i="2"/>
  <c r="I153" i="2"/>
  <c r="I156" i="2"/>
  <c r="I159" i="2"/>
  <c r="I162" i="2"/>
  <c r="I165" i="2"/>
  <c r="I168" i="2"/>
  <c r="I171" i="2"/>
  <c r="I174" i="2"/>
  <c r="I177" i="2"/>
  <c r="I180" i="2"/>
  <c r="I183" i="2"/>
  <c r="I186" i="2"/>
  <c r="I189" i="2"/>
  <c r="I192" i="2"/>
  <c r="I195" i="2"/>
  <c r="I198" i="2"/>
  <c r="I201" i="2"/>
  <c r="I204" i="2"/>
  <c r="I207" i="2"/>
  <c r="I210" i="2"/>
  <c r="I213" i="2"/>
  <c r="I216" i="2"/>
  <c r="I219" i="2"/>
  <c r="I222" i="2"/>
  <c r="I225" i="2"/>
  <c r="I228" i="2"/>
  <c r="I231" i="2"/>
  <c r="I234" i="2"/>
  <c r="I237" i="2"/>
  <c r="I240" i="2"/>
  <c r="I243" i="2"/>
  <c r="I246" i="2"/>
  <c r="I249" i="2"/>
  <c r="I252" i="2"/>
  <c r="I255" i="2"/>
  <c r="I258" i="2"/>
  <c r="I261" i="2"/>
  <c r="I264" i="2"/>
  <c r="I267" i="2"/>
  <c r="I270" i="2"/>
  <c r="I273" i="2"/>
  <c r="I276" i="2"/>
  <c r="I279" i="2"/>
  <c r="I282" i="2"/>
  <c r="I285" i="2"/>
  <c r="I288" i="2"/>
  <c r="I291" i="2"/>
  <c r="I294" i="2"/>
  <c r="I297" i="2"/>
  <c r="I300" i="2"/>
  <c r="I303" i="2"/>
  <c r="I306" i="2"/>
  <c r="I309" i="2"/>
  <c r="I312" i="2"/>
  <c r="I315" i="2"/>
  <c r="I318" i="2"/>
  <c r="I321" i="2"/>
  <c r="I324" i="2"/>
  <c r="I327" i="2"/>
  <c r="I330" i="2"/>
  <c r="I333" i="2"/>
  <c r="I336" i="2"/>
  <c r="I339" i="2"/>
  <c r="I342" i="2"/>
  <c r="I345" i="2"/>
  <c r="I348" i="2"/>
  <c r="I351" i="2"/>
  <c r="I354" i="2"/>
  <c r="I357" i="2"/>
  <c r="I360" i="2"/>
  <c r="I363" i="2"/>
  <c r="I366" i="2"/>
  <c r="I369" i="2"/>
  <c r="I372" i="2"/>
  <c r="I375" i="2"/>
  <c r="I378" i="2"/>
  <c r="I381" i="2"/>
  <c r="I384" i="2"/>
  <c r="I387" i="2"/>
  <c r="I390" i="2"/>
  <c r="I393" i="2"/>
  <c r="I396" i="2"/>
  <c r="I399" i="2"/>
  <c r="I402" i="2"/>
  <c r="I405" i="2"/>
  <c r="I408" i="2"/>
  <c r="I411" i="2"/>
  <c r="I414" i="2"/>
  <c r="I417" i="2"/>
  <c r="I420" i="2"/>
  <c r="I423" i="2"/>
  <c r="I426" i="2"/>
  <c r="I429" i="2"/>
  <c r="I432" i="2"/>
  <c r="I435" i="2"/>
  <c r="I438" i="2"/>
  <c r="I441" i="2"/>
  <c r="I444" i="2"/>
  <c r="I447" i="2"/>
  <c r="I450" i="2"/>
  <c r="I453" i="2"/>
  <c r="I456" i="2"/>
  <c r="I459" i="2"/>
  <c r="I462" i="2"/>
  <c r="I465" i="2"/>
  <c r="I468" i="2"/>
  <c r="I471" i="2"/>
  <c r="I474" i="2"/>
  <c r="I477" i="2"/>
  <c r="I480" i="2"/>
  <c r="I483" i="2"/>
  <c r="I486" i="2"/>
  <c r="I489" i="2"/>
  <c r="I492" i="2"/>
  <c r="I495" i="2"/>
  <c r="I498" i="2"/>
  <c r="I501" i="2"/>
  <c r="I504" i="2"/>
  <c r="I507" i="2"/>
  <c r="I510" i="2"/>
  <c r="I513" i="2"/>
  <c r="I516" i="2"/>
  <c r="I519" i="2"/>
  <c r="I522" i="2"/>
  <c r="I525" i="2"/>
  <c r="I528" i="2"/>
  <c r="I531" i="2"/>
  <c r="I534" i="2"/>
  <c r="I537" i="2"/>
  <c r="I540" i="2"/>
  <c r="I543" i="2"/>
  <c r="I546" i="2"/>
  <c r="I549" i="2"/>
  <c r="I552" i="2"/>
  <c r="I555" i="2"/>
  <c r="I558" i="2"/>
  <c r="I561" i="2"/>
  <c r="I564" i="2"/>
  <c r="I567" i="2"/>
  <c r="I570" i="2"/>
  <c r="I573" i="2"/>
  <c r="I576" i="2"/>
  <c r="I579" i="2"/>
  <c r="I582" i="2"/>
  <c r="I585" i="2"/>
  <c r="J10" i="2"/>
  <c r="J28" i="2"/>
  <c r="J46" i="2"/>
  <c r="J64" i="2"/>
  <c r="J82" i="2"/>
  <c r="J100" i="2"/>
  <c r="J118" i="2"/>
  <c r="J123" i="2"/>
  <c r="J126" i="2"/>
  <c r="J129" i="2"/>
  <c r="J132" i="2"/>
  <c r="J135" i="2"/>
  <c r="J138" i="2"/>
  <c r="J141" i="2"/>
  <c r="J144" i="2"/>
  <c r="J147" i="2"/>
  <c r="J150" i="2"/>
  <c r="J153" i="2"/>
  <c r="J156" i="2"/>
  <c r="J159" i="2"/>
  <c r="J162" i="2"/>
  <c r="J165" i="2"/>
  <c r="J168" i="2"/>
  <c r="J171" i="2"/>
  <c r="J174" i="2"/>
  <c r="J177" i="2"/>
  <c r="J180" i="2"/>
  <c r="J183" i="2"/>
  <c r="J186" i="2"/>
  <c r="J189" i="2"/>
  <c r="J192" i="2"/>
  <c r="J195" i="2"/>
  <c r="J198" i="2"/>
  <c r="J201" i="2"/>
  <c r="J204" i="2"/>
  <c r="J207" i="2"/>
  <c r="J210" i="2"/>
  <c r="J213" i="2"/>
  <c r="J216" i="2"/>
  <c r="J219" i="2"/>
  <c r="J222" i="2"/>
  <c r="J225" i="2"/>
  <c r="J228" i="2"/>
  <c r="J231" i="2"/>
  <c r="J234" i="2"/>
  <c r="J237" i="2"/>
  <c r="J240" i="2"/>
  <c r="J243" i="2"/>
  <c r="J246" i="2"/>
  <c r="J249" i="2"/>
  <c r="J252" i="2"/>
  <c r="J255" i="2"/>
  <c r="J258" i="2"/>
  <c r="J261" i="2"/>
  <c r="J264" i="2"/>
  <c r="J267" i="2"/>
  <c r="J270" i="2"/>
  <c r="J273" i="2"/>
  <c r="J276" i="2"/>
  <c r="J279" i="2"/>
  <c r="J282" i="2"/>
  <c r="J285" i="2"/>
  <c r="J288" i="2"/>
  <c r="J291" i="2"/>
  <c r="J294" i="2"/>
  <c r="J297" i="2"/>
  <c r="J300" i="2"/>
  <c r="J303" i="2"/>
  <c r="J306" i="2"/>
  <c r="J309" i="2"/>
  <c r="J312" i="2"/>
  <c r="J315" i="2"/>
  <c r="J318" i="2"/>
  <c r="J321" i="2"/>
  <c r="J324" i="2"/>
  <c r="J327" i="2"/>
  <c r="J330" i="2"/>
  <c r="J333" i="2"/>
  <c r="J336" i="2"/>
  <c r="J339" i="2"/>
  <c r="J342" i="2"/>
  <c r="J345" i="2"/>
  <c r="J348" i="2"/>
  <c r="J351" i="2"/>
  <c r="J354" i="2"/>
  <c r="J357" i="2"/>
  <c r="J360" i="2"/>
  <c r="J363" i="2"/>
  <c r="J366" i="2"/>
  <c r="J369" i="2"/>
  <c r="J372" i="2"/>
  <c r="J375" i="2"/>
  <c r="J378" i="2"/>
  <c r="J381" i="2"/>
  <c r="J384" i="2"/>
  <c r="J387" i="2"/>
  <c r="J390" i="2"/>
  <c r="J393" i="2"/>
  <c r="J396" i="2"/>
  <c r="J399" i="2"/>
  <c r="J402" i="2"/>
  <c r="J405" i="2"/>
  <c r="J408" i="2"/>
  <c r="J411" i="2"/>
  <c r="J414" i="2"/>
  <c r="J417" i="2"/>
  <c r="J420" i="2"/>
  <c r="J423" i="2"/>
  <c r="J426" i="2"/>
  <c r="J429" i="2"/>
  <c r="J432" i="2"/>
  <c r="J435" i="2"/>
  <c r="J438" i="2"/>
  <c r="J441" i="2"/>
  <c r="J444" i="2"/>
  <c r="J447" i="2"/>
  <c r="J450" i="2"/>
  <c r="J453" i="2"/>
  <c r="J456" i="2"/>
  <c r="J459" i="2"/>
  <c r="J462" i="2"/>
  <c r="J465" i="2"/>
  <c r="J468" i="2"/>
  <c r="J471" i="2"/>
  <c r="J474" i="2"/>
  <c r="J477" i="2"/>
  <c r="J480" i="2"/>
  <c r="J483" i="2"/>
  <c r="J486" i="2"/>
  <c r="J489" i="2"/>
  <c r="J492" i="2"/>
  <c r="J495" i="2"/>
  <c r="J498" i="2"/>
  <c r="J501" i="2"/>
  <c r="J504" i="2"/>
  <c r="J507" i="2"/>
  <c r="J510" i="2"/>
  <c r="J513" i="2"/>
  <c r="J516" i="2"/>
  <c r="J519" i="2"/>
  <c r="J522" i="2"/>
  <c r="J525" i="2"/>
  <c r="J528" i="2"/>
  <c r="J531" i="2"/>
  <c r="J534" i="2"/>
  <c r="J537" i="2"/>
  <c r="J540" i="2"/>
  <c r="J543" i="2"/>
  <c r="J546" i="2"/>
  <c r="J549" i="2"/>
  <c r="J552" i="2"/>
  <c r="J555" i="2"/>
  <c r="J558" i="2"/>
  <c r="J561" i="2"/>
  <c r="J564" i="2"/>
  <c r="J567" i="2"/>
  <c r="J570" i="2"/>
  <c r="J573" i="2"/>
  <c r="J576" i="2"/>
  <c r="J579" i="2"/>
  <c r="J582" i="2"/>
  <c r="J585" i="2"/>
  <c r="G11" i="2"/>
  <c r="G29" i="2"/>
  <c r="G47" i="2"/>
  <c r="G65" i="2"/>
  <c r="G83" i="2"/>
  <c r="G101" i="2"/>
  <c r="G119" i="2"/>
  <c r="G124" i="2"/>
  <c r="G127" i="2"/>
  <c r="G130" i="2"/>
  <c r="G133" i="2"/>
  <c r="G136" i="2"/>
  <c r="G139" i="2"/>
  <c r="G142" i="2"/>
  <c r="G145" i="2"/>
  <c r="G148" i="2"/>
  <c r="G151" i="2"/>
  <c r="G154" i="2"/>
  <c r="G157" i="2"/>
  <c r="G160" i="2"/>
  <c r="G163" i="2"/>
  <c r="G166" i="2"/>
  <c r="G169" i="2"/>
  <c r="G172" i="2"/>
  <c r="G175" i="2"/>
  <c r="G178" i="2"/>
  <c r="G181" i="2"/>
  <c r="G184" i="2"/>
  <c r="G187" i="2"/>
  <c r="G190" i="2"/>
  <c r="G193" i="2"/>
  <c r="G196" i="2"/>
  <c r="G199" i="2"/>
  <c r="G202" i="2"/>
  <c r="G205" i="2"/>
  <c r="G208" i="2"/>
  <c r="G211" i="2"/>
  <c r="G214" i="2"/>
  <c r="G217" i="2"/>
  <c r="G220" i="2"/>
  <c r="G223" i="2"/>
  <c r="G226" i="2"/>
  <c r="G229" i="2"/>
  <c r="G232" i="2"/>
  <c r="G235" i="2"/>
  <c r="G238" i="2"/>
  <c r="G241" i="2"/>
  <c r="G244" i="2"/>
  <c r="G247" i="2"/>
  <c r="G250" i="2"/>
  <c r="G253" i="2"/>
  <c r="G256" i="2"/>
  <c r="G259" i="2"/>
  <c r="G262" i="2"/>
  <c r="G265" i="2"/>
  <c r="G268" i="2"/>
  <c r="G271" i="2"/>
  <c r="G274" i="2"/>
  <c r="G277" i="2"/>
  <c r="G280" i="2"/>
  <c r="G283" i="2"/>
  <c r="G286" i="2"/>
  <c r="G289" i="2"/>
  <c r="G292" i="2"/>
  <c r="G295" i="2"/>
  <c r="G298" i="2"/>
  <c r="G301" i="2"/>
  <c r="G304" i="2"/>
  <c r="G307" i="2"/>
  <c r="G310" i="2"/>
  <c r="G313" i="2"/>
  <c r="G316" i="2"/>
  <c r="G319" i="2"/>
  <c r="G322" i="2"/>
  <c r="G325" i="2"/>
  <c r="G328" i="2"/>
  <c r="G331" i="2"/>
  <c r="G334" i="2"/>
  <c r="G337" i="2"/>
  <c r="G340" i="2"/>
  <c r="G343" i="2"/>
  <c r="G346" i="2"/>
  <c r="G349" i="2"/>
  <c r="G352" i="2"/>
  <c r="G355" i="2"/>
  <c r="G358" i="2"/>
  <c r="G361" i="2"/>
  <c r="G364" i="2"/>
  <c r="G367" i="2"/>
  <c r="G370" i="2"/>
  <c r="G373" i="2"/>
  <c r="G376" i="2"/>
  <c r="G379" i="2"/>
  <c r="G382" i="2"/>
  <c r="G385" i="2"/>
  <c r="G388" i="2"/>
  <c r="G391" i="2"/>
  <c r="G394" i="2"/>
  <c r="G397" i="2"/>
  <c r="G400" i="2"/>
  <c r="G403" i="2"/>
  <c r="G406" i="2"/>
  <c r="G409" i="2"/>
  <c r="G412" i="2"/>
  <c r="G415" i="2"/>
  <c r="G418" i="2"/>
  <c r="G421" i="2"/>
  <c r="G424" i="2"/>
  <c r="G427" i="2"/>
  <c r="G430" i="2"/>
  <c r="G433" i="2"/>
  <c r="G436" i="2"/>
  <c r="G439" i="2"/>
  <c r="G442" i="2"/>
  <c r="G445" i="2"/>
  <c r="G448" i="2"/>
  <c r="G451" i="2"/>
  <c r="G454" i="2"/>
  <c r="G457" i="2"/>
  <c r="G460" i="2"/>
  <c r="G463" i="2"/>
  <c r="G466" i="2"/>
  <c r="G469" i="2"/>
  <c r="G472" i="2"/>
  <c r="G475" i="2"/>
  <c r="G478" i="2"/>
  <c r="G481" i="2"/>
  <c r="G484" i="2"/>
  <c r="G487" i="2"/>
  <c r="G490" i="2"/>
  <c r="G493" i="2"/>
  <c r="G496" i="2"/>
  <c r="G499" i="2"/>
  <c r="G502" i="2"/>
  <c r="G505" i="2"/>
  <c r="G508" i="2"/>
  <c r="G511" i="2"/>
  <c r="G514" i="2"/>
  <c r="G517" i="2"/>
  <c r="G520" i="2"/>
  <c r="G523" i="2"/>
  <c r="G526" i="2"/>
  <c r="G529" i="2"/>
  <c r="G532" i="2"/>
  <c r="G535" i="2"/>
  <c r="G538" i="2"/>
  <c r="G541" i="2"/>
  <c r="G544" i="2"/>
  <c r="G547" i="2"/>
  <c r="G550" i="2"/>
  <c r="G553" i="2"/>
  <c r="G556" i="2"/>
  <c r="G559" i="2"/>
  <c r="G562" i="2"/>
  <c r="G565" i="2"/>
  <c r="G568" i="2"/>
  <c r="G571" i="2"/>
  <c r="G574" i="2"/>
  <c r="G577" i="2"/>
  <c r="G580" i="2"/>
  <c r="G583" i="2"/>
  <c r="G586" i="2"/>
  <c r="J13" i="2"/>
  <c r="J31" i="2"/>
  <c r="J49" i="2"/>
  <c r="J67" i="2"/>
  <c r="J85" i="2"/>
  <c r="J103" i="2"/>
  <c r="H119" i="2"/>
  <c r="H124" i="2"/>
  <c r="H127" i="2"/>
  <c r="H130" i="2"/>
  <c r="H133" i="2"/>
  <c r="H136" i="2"/>
  <c r="H139" i="2"/>
  <c r="H142" i="2"/>
  <c r="H145" i="2"/>
  <c r="H148" i="2"/>
  <c r="H151" i="2"/>
  <c r="H154" i="2"/>
  <c r="H157" i="2"/>
  <c r="H160" i="2"/>
  <c r="H163" i="2"/>
  <c r="H166" i="2"/>
  <c r="H169" i="2"/>
  <c r="H172" i="2"/>
  <c r="H175" i="2"/>
  <c r="H178" i="2"/>
  <c r="H181" i="2"/>
  <c r="H184" i="2"/>
  <c r="H187" i="2"/>
  <c r="H190" i="2"/>
  <c r="H193" i="2"/>
  <c r="H196" i="2"/>
  <c r="H199" i="2"/>
  <c r="H202" i="2"/>
  <c r="H205" i="2"/>
  <c r="H208" i="2"/>
  <c r="H211" i="2"/>
  <c r="H214" i="2"/>
  <c r="H217" i="2"/>
  <c r="H220" i="2"/>
  <c r="H223" i="2"/>
  <c r="H226" i="2"/>
  <c r="H229" i="2"/>
  <c r="H232" i="2"/>
  <c r="H235" i="2"/>
  <c r="H238" i="2"/>
  <c r="H241" i="2"/>
  <c r="H244" i="2"/>
  <c r="H247" i="2"/>
  <c r="H250" i="2"/>
  <c r="H253" i="2"/>
  <c r="H256" i="2"/>
  <c r="H259" i="2"/>
  <c r="H262" i="2"/>
  <c r="H265" i="2"/>
  <c r="H268" i="2"/>
  <c r="H271" i="2"/>
  <c r="H274" i="2"/>
  <c r="H277" i="2"/>
  <c r="H280" i="2"/>
  <c r="H283" i="2"/>
  <c r="H286" i="2"/>
  <c r="H289" i="2"/>
  <c r="H292" i="2"/>
  <c r="H295" i="2"/>
  <c r="H298" i="2"/>
  <c r="H301" i="2"/>
  <c r="H304" i="2"/>
  <c r="H307" i="2"/>
  <c r="H310" i="2"/>
  <c r="H313" i="2"/>
  <c r="H316" i="2"/>
  <c r="H319" i="2"/>
  <c r="H322" i="2"/>
  <c r="H325" i="2"/>
  <c r="H328" i="2"/>
  <c r="H331" i="2"/>
  <c r="H334" i="2"/>
  <c r="H337" i="2"/>
  <c r="H340" i="2"/>
  <c r="H343" i="2"/>
  <c r="H346" i="2"/>
  <c r="H349" i="2"/>
  <c r="H352" i="2"/>
  <c r="H355" i="2"/>
  <c r="H358" i="2"/>
  <c r="H361" i="2"/>
  <c r="H364" i="2"/>
  <c r="H367" i="2"/>
  <c r="H370" i="2"/>
  <c r="H373" i="2"/>
  <c r="H376" i="2"/>
  <c r="H379" i="2"/>
  <c r="H382" i="2"/>
  <c r="H385" i="2"/>
  <c r="H388" i="2"/>
  <c r="H391" i="2"/>
  <c r="H394" i="2"/>
  <c r="H397" i="2"/>
  <c r="H400" i="2"/>
  <c r="H403" i="2"/>
  <c r="H406" i="2"/>
  <c r="H409" i="2"/>
  <c r="H412" i="2"/>
  <c r="H415" i="2"/>
  <c r="H418" i="2"/>
  <c r="H421" i="2"/>
  <c r="H424" i="2"/>
  <c r="H427" i="2"/>
  <c r="H430" i="2"/>
  <c r="H433" i="2"/>
  <c r="H436" i="2"/>
  <c r="H439" i="2"/>
  <c r="H442" i="2"/>
  <c r="H445" i="2"/>
  <c r="H448" i="2"/>
  <c r="H451" i="2"/>
  <c r="H454" i="2"/>
  <c r="H457" i="2"/>
  <c r="H460" i="2"/>
  <c r="H463" i="2"/>
  <c r="H466" i="2"/>
  <c r="H469" i="2"/>
  <c r="H472" i="2"/>
  <c r="H475" i="2"/>
  <c r="H478" i="2"/>
  <c r="H481" i="2"/>
  <c r="H484" i="2"/>
  <c r="H487" i="2"/>
  <c r="H490" i="2"/>
  <c r="H493" i="2"/>
  <c r="H496" i="2"/>
  <c r="H499" i="2"/>
  <c r="H502" i="2"/>
  <c r="H505" i="2"/>
  <c r="H508" i="2"/>
  <c r="H511" i="2"/>
  <c r="H514" i="2"/>
  <c r="H517" i="2"/>
  <c r="H520" i="2"/>
  <c r="H523" i="2"/>
  <c r="H526" i="2"/>
  <c r="H529" i="2"/>
  <c r="H532" i="2"/>
  <c r="H535" i="2"/>
  <c r="H538" i="2"/>
  <c r="H541" i="2"/>
  <c r="H544" i="2"/>
  <c r="H547" i="2"/>
  <c r="H550" i="2"/>
  <c r="H553" i="2"/>
  <c r="H556" i="2"/>
  <c r="H559" i="2"/>
  <c r="H562" i="2"/>
  <c r="H565" i="2"/>
  <c r="H568" i="2"/>
  <c r="H571" i="2"/>
  <c r="H574" i="2"/>
  <c r="H577" i="2"/>
  <c r="H580" i="2"/>
  <c r="H583" i="2"/>
  <c r="H586" i="2"/>
  <c r="G14" i="2"/>
  <c r="G32" i="2"/>
  <c r="G50" i="2"/>
  <c r="G68" i="2"/>
  <c r="G86" i="2"/>
  <c r="G104" i="2"/>
  <c r="G121" i="2"/>
  <c r="I124" i="2"/>
  <c r="I127" i="2"/>
  <c r="I130" i="2"/>
  <c r="I133" i="2"/>
  <c r="I136" i="2"/>
  <c r="I139" i="2"/>
  <c r="I142" i="2"/>
  <c r="I145" i="2"/>
  <c r="I148" i="2"/>
  <c r="I151" i="2"/>
  <c r="I154" i="2"/>
  <c r="I157" i="2"/>
  <c r="I160" i="2"/>
  <c r="I163" i="2"/>
  <c r="I166" i="2"/>
  <c r="I169" i="2"/>
  <c r="I172" i="2"/>
  <c r="I175" i="2"/>
  <c r="I178" i="2"/>
  <c r="I181" i="2"/>
  <c r="I184" i="2"/>
  <c r="I187" i="2"/>
  <c r="I190" i="2"/>
  <c r="I193" i="2"/>
  <c r="I196" i="2"/>
  <c r="I199" i="2"/>
  <c r="I202" i="2"/>
  <c r="I205" i="2"/>
  <c r="I208" i="2"/>
  <c r="I211" i="2"/>
  <c r="I214" i="2"/>
  <c r="I217" i="2"/>
  <c r="I220" i="2"/>
  <c r="I223" i="2"/>
  <c r="I226" i="2"/>
  <c r="I229" i="2"/>
  <c r="I232" i="2"/>
  <c r="I235" i="2"/>
  <c r="I238" i="2"/>
  <c r="I241" i="2"/>
  <c r="I244" i="2"/>
  <c r="I247" i="2"/>
  <c r="I250" i="2"/>
  <c r="I253" i="2"/>
  <c r="I256" i="2"/>
  <c r="I259" i="2"/>
  <c r="I262" i="2"/>
  <c r="I265" i="2"/>
  <c r="I268" i="2"/>
  <c r="I271" i="2"/>
  <c r="I274" i="2"/>
  <c r="I277" i="2"/>
  <c r="I280" i="2"/>
  <c r="I283" i="2"/>
  <c r="I286" i="2"/>
  <c r="I289" i="2"/>
  <c r="I292" i="2"/>
  <c r="I295" i="2"/>
  <c r="I298" i="2"/>
  <c r="I301" i="2"/>
  <c r="I304" i="2"/>
  <c r="I307" i="2"/>
  <c r="I310" i="2"/>
  <c r="I313" i="2"/>
  <c r="I316" i="2"/>
  <c r="I319" i="2"/>
  <c r="I322" i="2"/>
  <c r="I325" i="2"/>
  <c r="I328" i="2"/>
  <c r="I331" i="2"/>
  <c r="I334" i="2"/>
  <c r="I337" i="2"/>
  <c r="I340" i="2"/>
  <c r="I343" i="2"/>
  <c r="I346" i="2"/>
  <c r="I349" i="2"/>
  <c r="I352" i="2"/>
  <c r="I355" i="2"/>
  <c r="I358" i="2"/>
  <c r="I361" i="2"/>
  <c r="I364" i="2"/>
  <c r="I367" i="2"/>
  <c r="I370" i="2"/>
  <c r="I373" i="2"/>
  <c r="I376" i="2"/>
  <c r="I379" i="2"/>
  <c r="I382" i="2"/>
  <c r="I385" i="2"/>
  <c r="I388" i="2"/>
  <c r="I391" i="2"/>
  <c r="I394" i="2"/>
  <c r="I397" i="2"/>
  <c r="I400" i="2"/>
  <c r="I403" i="2"/>
  <c r="I406" i="2"/>
  <c r="I409" i="2"/>
  <c r="I412" i="2"/>
  <c r="I415" i="2"/>
  <c r="I418" i="2"/>
  <c r="I421" i="2"/>
  <c r="I424" i="2"/>
  <c r="I427" i="2"/>
  <c r="I430" i="2"/>
  <c r="I433" i="2"/>
  <c r="I436" i="2"/>
  <c r="I439" i="2"/>
  <c r="I442" i="2"/>
  <c r="I445" i="2"/>
  <c r="I448" i="2"/>
  <c r="I451" i="2"/>
  <c r="I454" i="2"/>
  <c r="I457" i="2"/>
  <c r="I460" i="2"/>
  <c r="I463" i="2"/>
  <c r="I466" i="2"/>
  <c r="I469" i="2"/>
  <c r="I472" i="2"/>
  <c r="I475" i="2"/>
  <c r="I478" i="2"/>
  <c r="I481" i="2"/>
  <c r="I484" i="2"/>
  <c r="I487" i="2"/>
  <c r="I490" i="2"/>
  <c r="I493" i="2"/>
  <c r="I496" i="2"/>
  <c r="I499" i="2"/>
  <c r="I502" i="2"/>
  <c r="I505" i="2"/>
  <c r="I508" i="2"/>
  <c r="I511" i="2"/>
  <c r="I514" i="2"/>
  <c r="I517" i="2"/>
  <c r="I520" i="2"/>
  <c r="I523" i="2"/>
  <c r="I526" i="2"/>
  <c r="I529" i="2"/>
  <c r="I532" i="2"/>
  <c r="I535" i="2"/>
  <c r="I538" i="2"/>
  <c r="I541" i="2"/>
  <c r="I544" i="2"/>
  <c r="I547" i="2"/>
  <c r="I550" i="2"/>
  <c r="I553" i="2"/>
  <c r="I556" i="2"/>
  <c r="I559" i="2"/>
  <c r="I562" i="2"/>
  <c r="I565" i="2"/>
  <c r="I568" i="2"/>
  <c r="I571" i="2"/>
  <c r="I574" i="2"/>
  <c r="I577" i="2"/>
  <c r="I580" i="2"/>
  <c r="I583" i="2"/>
  <c r="I586" i="2"/>
  <c r="J16" i="2"/>
  <c r="J34" i="2"/>
  <c r="J52" i="2"/>
  <c r="J70" i="2"/>
  <c r="J88" i="2"/>
  <c r="J106" i="2"/>
  <c r="J121" i="2"/>
  <c r="J124" i="2"/>
  <c r="J127" i="2"/>
  <c r="J130" i="2"/>
  <c r="J133" i="2"/>
  <c r="J136" i="2"/>
  <c r="J139" i="2"/>
  <c r="J142" i="2"/>
  <c r="J145" i="2"/>
  <c r="J148" i="2"/>
  <c r="J151" i="2"/>
  <c r="J154" i="2"/>
  <c r="J157" i="2"/>
  <c r="J160" i="2"/>
  <c r="J163" i="2"/>
  <c r="J166" i="2"/>
  <c r="J169" i="2"/>
  <c r="J172" i="2"/>
  <c r="J175" i="2"/>
  <c r="J178" i="2"/>
  <c r="J181" i="2"/>
  <c r="J184" i="2"/>
  <c r="J187" i="2"/>
  <c r="J190" i="2"/>
  <c r="J193" i="2"/>
  <c r="J196" i="2"/>
  <c r="J199" i="2"/>
  <c r="J202" i="2"/>
  <c r="J205" i="2"/>
  <c r="J208" i="2"/>
  <c r="J211" i="2"/>
  <c r="J214" i="2"/>
  <c r="J217" i="2"/>
  <c r="J220" i="2"/>
  <c r="J223" i="2"/>
  <c r="J226" i="2"/>
  <c r="J229" i="2"/>
  <c r="J232" i="2"/>
  <c r="J235" i="2"/>
  <c r="J238" i="2"/>
  <c r="J241" i="2"/>
  <c r="J244" i="2"/>
  <c r="J247" i="2"/>
  <c r="J250" i="2"/>
  <c r="J253" i="2"/>
  <c r="J256" i="2"/>
  <c r="J259" i="2"/>
  <c r="J262" i="2"/>
  <c r="J265" i="2"/>
  <c r="J268" i="2"/>
  <c r="J271" i="2"/>
  <c r="J274" i="2"/>
  <c r="J277" i="2"/>
  <c r="J280" i="2"/>
  <c r="J283" i="2"/>
  <c r="J286" i="2"/>
  <c r="J289" i="2"/>
  <c r="J292" i="2"/>
  <c r="J295" i="2"/>
  <c r="J298" i="2"/>
  <c r="J301" i="2"/>
  <c r="J304" i="2"/>
  <c r="J307" i="2"/>
  <c r="J310" i="2"/>
  <c r="J313" i="2"/>
  <c r="J316" i="2"/>
  <c r="J319" i="2"/>
  <c r="J322" i="2"/>
  <c r="J325" i="2"/>
  <c r="J328" i="2"/>
  <c r="J331" i="2"/>
  <c r="J334" i="2"/>
  <c r="J337" i="2"/>
  <c r="J340" i="2"/>
  <c r="J343" i="2"/>
  <c r="J346" i="2"/>
  <c r="J349" i="2"/>
  <c r="J352" i="2"/>
  <c r="J355" i="2"/>
  <c r="J358" i="2"/>
  <c r="J361" i="2"/>
  <c r="J364" i="2"/>
  <c r="J367" i="2"/>
  <c r="J370" i="2"/>
  <c r="J373" i="2"/>
  <c r="J376" i="2"/>
  <c r="J379" i="2"/>
  <c r="J382" i="2"/>
  <c r="J385" i="2"/>
  <c r="J388" i="2"/>
  <c r="J391" i="2"/>
  <c r="J394" i="2"/>
  <c r="J397" i="2"/>
  <c r="J400" i="2"/>
  <c r="J403" i="2"/>
  <c r="J406" i="2"/>
  <c r="J409" i="2"/>
  <c r="J412" i="2"/>
  <c r="J415" i="2"/>
  <c r="J418" i="2"/>
  <c r="J421" i="2"/>
  <c r="J424" i="2"/>
  <c r="J427" i="2"/>
  <c r="J430" i="2"/>
  <c r="J433" i="2"/>
  <c r="J436" i="2"/>
  <c r="J439" i="2"/>
  <c r="J442" i="2"/>
  <c r="J445" i="2"/>
  <c r="J448" i="2"/>
  <c r="J451" i="2"/>
  <c r="J454" i="2"/>
  <c r="J457" i="2"/>
  <c r="J460" i="2"/>
  <c r="J463" i="2"/>
  <c r="J466" i="2"/>
  <c r="J469" i="2"/>
  <c r="J472" i="2"/>
  <c r="J475" i="2"/>
  <c r="J478" i="2"/>
  <c r="J481" i="2"/>
  <c r="J484" i="2"/>
  <c r="J487" i="2"/>
  <c r="J490" i="2"/>
  <c r="J493" i="2"/>
  <c r="J496" i="2"/>
  <c r="J499" i="2"/>
  <c r="J502" i="2"/>
  <c r="J505" i="2"/>
  <c r="J508" i="2"/>
  <c r="J511" i="2"/>
  <c r="J514" i="2"/>
  <c r="J517" i="2"/>
  <c r="J520" i="2"/>
  <c r="J523" i="2"/>
  <c r="J526" i="2"/>
  <c r="J529" i="2"/>
  <c r="J532" i="2"/>
  <c r="J535" i="2"/>
  <c r="J538" i="2"/>
  <c r="J541" i="2"/>
  <c r="J544" i="2"/>
  <c r="J547" i="2"/>
  <c r="J550" i="2"/>
  <c r="J553" i="2"/>
  <c r="J556" i="2"/>
  <c r="J559" i="2"/>
  <c r="J562" i="2"/>
  <c r="J565" i="2"/>
  <c r="J568" i="2"/>
  <c r="J571" i="2"/>
  <c r="J574" i="2"/>
  <c r="J577" i="2"/>
  <c r="J580" i="2"/>
  <c r="J583" i="2"/>
  <c r="J586" i="2"/>
  <c r="G17" i="2"/>
  <c r="G35" i="2"/>
  <c r="G53" i="2"/>
  <c r="G71" i="2"/>
  <c r="G89" i="2"/>
  <c r="G107" i="2"/>
  <c r="G122" i="2"/>
  <c r="G125" i="2"/>
  <c r="G128" i="2"/>
  <c r="G131" i="2"/>
  <c r="G134" i="2"/>
  <c r="G137" i="2"/>
  <c r="G140" i="2"/>
  <c r="G143" i="2"/>
  <c r="G146" i="2"/>
  <c r="G149" i="2"/>
  <c r="G152" i="2"/>
  <c r="G155" i="2"/>
  <c r="G158" i="2"/>
  <c r="G161" i="2"/>
  <c r="G164" i="2"/>
  <c r="G167" i="2"/>
  <c r="G170" i="2"/>
  <c r="G173" i="2"/>
  <c r="G176" i="2"/>
  <c r="G179" i="2"/>
  <c r="G182" i="2"/>
  <c r="G185" i="2"/>
  <c r="G188" i="2"/>
  <c r="G191" i="2"/>
  <c r="G194" i="2"/>
  <c r="G197" i="2"/>
  <c r="G200" i="2"/>
  <c r="G203" i="2"/>
  <c r="G206" i="2"/>
  <c r="G209" i="2"/>
  <c r="G212" i="2"/>
  <c r="G215" i="2"/>
  <c r="G218" i="2"/>
  <c r="G221" i="2"/>
  <c r="G224" i="2"/>
  <c r="G227" i="2"/>
  <c r="G230" i="2"/>
  <c r="G233" i="2"/>
  <c r="G236" i="2"/>
  <c r="G239" i="2"/>
  <c r="G242" i="2"/>
  <c r="G245" i="2"/>
  <c r="G248" i="2"/>
  <c r="G251" i="2"/>
  <c r="G254" i="2"/>
  <c r="G257" i="2"/>
  <c r="G260" i="2"/>
  <c r="G263" i="2"/>
  <c r="G266" i="2"/>
  <c r="G269" i="2"/>
  <c r="G272" i="2"/>
  <c r="G275" i="2"/>
  <c r="G278" i="2"/>
  <c r="G281" i="2"/>
  <c r="G284" i="2"/>
  <c r="G287" i="2"/>
  <c r="G290" i="2"/>
  <c r="G293" i="2"/>
  <c r="G296" i="2"/>
  <c r="G299" i="2"/>
  <c r="G302" i="2"/>
  <c r="G305" i="2"/>
  <c r="G308" i="2"/>
  <c r="G311" i="2"/>
  <c r="G314" i="2"/>
  <c r="G317" i="2"/>
  <c r="G320" i="2"/>
  <c r="G323" i="2"/>
  <c r="G326" i="2"/>
  <c r="G329" i="2"/>
  <c r="G332" i="2"/>
  <c r="G335" i="2"/>
  <c r="G338" i="2"/>
  <c r="G341" i="2"/>
  <c r="G344" i="2"/>
  <c r="G347" i="2"/>
  <c r="G350" i="2"/>
  <c r="G353" i="2"/>
  <c r="G356" i="2"/>
  <c r="G359" i="2"/>
  <c r="G362" i="2"/>
  <c r="G365" i="2"/>
  <c r="G368" i="2"/>
  <c r="G371" i="2"/>
  <c r="G374" i="2"/>
  <c r="G377" i="2"/>
  <c r="G380" i="2"/>
  <c r="G383" i="2"/>
  <c r="G386" i="2"/>
  <c r="G389" i="2"/>
  <c r="G392" i="2"/>
  <c r="G395" i="2"/>
  <c r="G398" i="2"/>
  <c r="G401" i="2"/>
  <c r="G404" i="2"/>
  <c r="G407" i="2"/>
  <c r="G410" i="2"/>
  <c r="G413" i="2"/>
  <c r="G416" i="2"/>
  <c r="G419" i="2"/>
  <c r="G422" i="2"/>
  <c r="G425" i="2"/>
  <c r="G428" i="2"/>
  <c r="G431" i="2"/>
  <c r="G434" i="2"/>
  <c r="G437" i="2"/>
  <c r="G440" i="2"/>
  <c r="G443" i="2"/>
  <c r="G446" i="2"/>
  <c r="G449" i="2"/>
  <c r="G452" i="2"/>
  <c r="G455" i="2"/>
  <c r="G458" i="2"/>
  <c r="G461" i="2"/>
  <c r="G464" i="2"/>
  <c r="G467" i="2"/>
  <c r="G470" i="2"/>
  <c r="G473" i="2"/>
  <c r="G476" i="2"/>
  <c r="G479" i="2"/>
  <c r="G482" i="2"/>
  <c r="G485" i="2"/>
  <c r="G488" i="2"/>
  <c r="G491" i="2"/>
  <c r="G494" i="2"/>
  <c r="G497" i="2"/>
  <c r="G500" i="2"/>
  <c r="G503" i="2"/>
  <c r="G506" i="2"/>
  <c r="G509" i="2"/>
  <c r="G512" i="2"/>
  <c r="G515" i="2"/>
  <c r="G518" i="2"/>
  <c r="G521" i="2"/>
  <c r="G524" i="2"/>
  <c r="G527" i="2"/>
  <c r="G530" i="2"/>
  <c r="G533" i="2"/>
  <c r="G536" i="2"/>
  <c r="G539" i="2"/>
  <c r="G542" i="2"/>
  <c r="G545" i="2"/>
  <c r="G548" i="2"/>
  <c r="G551" i="2"/>
  <c r="G554" i="2"/>
  <c r="G557" i="2"/>
  <c r="G560" i="2"/>
  <c r="G563" i="2"/>
  <c r="G566" i="2"/>
  <c r="G569" i="2"/>
  <c r="G572" i="2"/>
  <c r="G575" i="2"/>
  <c r="G578" i="2"/>
  <c r="G581" i="2"/>
  <c r="J19" i="2"/>
  <c r="J37" i="2"/>
  <c r="J55" i="2"/>
  <c r="J73" i="2"/>
  <c r="J91" i="2"/>
  <c r="J109" i="2"/>
  <c r="H122" i="2"/>
  <c r="H125" i="2"/>
  <c r="H128" i="2"/>
  <c r="H131" i="2"/>
  <c r="H134" i="2"/>
  <c r="H137" i="2"/>
  <c r="H140" i="2"/>
  <c r="H143" i="2"/>
  <c r="H146" i="2"/>
  <c r="H149" i="2"/>
  <c r="H152" i="2"/>
  <c r="H155" i="2"/>
  <c r="H158" i="2"/>
  <c r="H161" i="2"/>
  <c r="H164" i="2"/>
  <c r="H167" i="2"/>
  <c r="H170" i="2"/>
  <c r="H173" i="2"/>
  <c r="H176" i="2"/>
  <c r="H179" i="2"/>
  <c r="H182" i="2"/>
  <c r="H185" i="2"/>
  <c r="H188" i="2"/>
  <c r="H191" i="2"/>
  <c r="H194" i="2"/>
  <c r="H197" i="2"/>
  <c r="H200" i="2"/>
  <c r="H203" i="2"/>
  <c r="H206" i="2"/>
  <c r="H209" i="2"/>
  <c r="H212" i="2"/>
  <c r="H215" i="2"/>
  <c r="H218" i="2"/>
  <c r="H221" i="2"/>
  <c r="H224" i="2"/>
  <c r="H227" i="2"/>
  <c r="H230" i="2"/>
  <c r="H233" i="2"/>
  <c r="H236" i="2"/>
  <c r="H239" i="2"/>
  <c r="H242" i="2"/>
  <c r="H245" i="2"/>
  <c r="H248" i="2"/>
  <c r="H251" i="2"/>
  <c r="H254" i="2"/>
  <c r="H257" i="2"/>
  <c r="H260" i="2"/>
  <c r="H263" i="2"/>
  <c r="H266" i="2"/>
  <c r="H269" i="2"/>
  <c r="H272" i="2"/>
  <c r="H275" i="2"/>
  <c r="H278" i="2"/>
  <c r="H281" i="2"/>
  <c r="H284" i="2"/>
  <c r="H287" i="2"/>
  <c r="H290" i="2"/>
  <c r="H293" i="2"/>
  <c r="H296" i="2"/>
  <c r="H299" i="2"/>
  <c r="H302" i="2"/>
  <c r="H305" i="2"/>
  <c r="H308" i="2"/>
  <c r="H311" i="2"/>
  <c r="H314" i="2"/>
  <c r="H317" i="2"/>
  <c r="H320" i="2"/>
  <c r="H323" i="2"/>
  <c r="H326" i="2"/>
  <c r="H329" i="2"/>
  <c r="H332" i="2"/>
  <c r="H335" i="2"/>
  <c r="H338" i="2"/>
  <c r="H341" i="2"/>
  <c r="H344" i="2"/>
  <c r="H347" i="2"/>
  <c r="H350" i="2"/>
  <c r="H353" i="2"/>
  <c r="H356" i="2"/>
  <c r="H359" i="2"/>
  <c r="H362" i="2"/>
  <c r="H365" i="2"/>
  <c r="H368" i="2"/>
  <c r="H371" i="2"/>
  <c r="H374" i="2"/>
  <c r="H377" i="2"/>
  <c r="H380" i="2"/>
  <c r="H383" i="2"/>
  <c r="H386" i="2"/>
  <c r="H389" i="2"/>
  <c r="H392" i="2"/>
  <c r="H395" i="2"/>
  <c r="H398" i="2"/>
  <c r="H401" i="2"/>
  <c r="H404" i="2"/>
  <c r="H407" i="2"/>
  <c r="H410" i="2"/>
  <c r="H413" i="2"/>
  <c r="H416" i="2"/>
  <c r="H419" i="2"/>
  <c r="H422" i="2"/>
  <c r="H425" i="2"/>
  <c r="H428" i="2"/>
  <c r="H431" i="2"/>
  <c r="H434" i="2"/>
  <c r="H437" i="2"/>
  <c r="H440" i="2"/>
  <c r="H443" i="2"/>
  <c r="H446" i="2"/>
  <c r="H449" i="2"/>
  <c r="H452" i="2"/>
  <c r="H455" i="2"/>
  <c r="H458" i="2"/>
  <c r="H461" i="2"/>
  <c r="H464" i="2"/>
  <c r="H467" i="2"/>
  <c r="H470" i="2"/>
  <c r="H473" i="2"/>
  <c r="H476" i="2"/>
  <c r="H479" i="2"/>
  <c r="H482" i="2"/>
  <c r="H485" i="2"/>
  <c r="H488" i="2"/>
  <c r="H491" i="2"/>
  <c r="H494" i="2"/>
  <c r="H497" i="2"/>
  <c r="H500" i="2"/>
  <c r="H503" i="2"/>
  <c r="H506" i="2"/>
  <c r="H509" i="2"/>
  <c r="H512" i="2"/>
  <c r="H515" i="2"/>
  <c r="H518" i="2"/>
  <c r="H521" i="2"/>
  <c r="H524" i="2"/>
  <c r="H527" i="2"/>
  <c r="H530" i="2"/>
  <c r="H533" i="2"/>
  <c r="H536" i="2"/>
  <c r="H539" i="2"/>
  <c r="H542" i="2"/>
  <c r="H545" i="2"/>
  <c r="H548" i="2"/>
  <c r="H551" i="2"/>
  <c r="H554" i="2"/>
  <c r="H557" i="2"/>
  <c r="H560" i="2"/>
  <c r="H563" i="2"/>
  <c r="H566" i="2"/>
  <c r="H569" i="2"/>
  <c r="H572" i="2"/>
  <c r="H575" i="2"/>
  <c r="H578" i="2"/>
  <c r="H581" i="2"/>
  <c r="H584" i="2"/>
  <c r="H587" i="2"/>
  <c r="G23" i="2"/>
  <c r="G41" i="2"/>
  <c r="G59" i="2"/>
  <c r="G77" i="2"/>
  <c r="G95" i="2"/>
  <c r="G113" i="2"/>
  <c r="G123" i="2"/>
  <c r="G126" i="2"/>
  <c r="G129" i="2"/>
  <c r="G132" i="2"/>
  <c r="G135" i="2"/>
  <c r="G138" i="2"/>
  <c r="G141" i="2"/>
  <c r="G144" i="2"/>
  <c r="G147" i="2"/>
  <c r="G150" i="2"/>
  <c r="G153" i="2"/>
  <c r="G156" i="2"/>
  <c r="G159" i="2"/>
  <c r="G162" i="2"/>
  <c r="G165" i="2"/>
  <c r="G168" i="2"/>
  <c r="G171" i="2"/>
  <c r="G174" i="2"/>
  <c r="G177" i="2"/>
  <c r="G180" i="2"/>
  <c r="G183" i="2"/>
  <c r="G186" i="2"/>
  <c r="G189" i="2"/>
  <c r="G192" i="2"/>
  <c r="G195" i="2"/>
  <c r="G198" i="2"/>
  <c r="G201" i="2"/>
  <c r="G204" i="2"/>
  <c r="G207" i="2"/>
  <c r="G210" i="2"/>
  <c r="G213" i="2"/>
  <c r="G216" i="2"/>
  <c r="G219" i="2"/>
  <c r="G222" i="2"/>
  <c r="G225" i="2"/>
  <c r="G228" i="2"/>
  <c r="G231" i="2"/>
  <c r="G234" i="2"/>
  <c r="G237" i="2"/>
  <c r="G240" i="2"/>
  <c r="G243" i="2"/>
  <c r="G246" i="2"/>
  <c r="G249" i="2"/>
  <c r="G252" i="2"/>
  <c r="G255" i="2"/>
  <c r="G258" i="2"/>
  <c r="G261" i="2"/>
  <c r="G264" i="2"/>
  <c r="G267" i="2"/>
  <c r="G270" i="2"/>
  <c r="G273" i="2"/>
  <c r="G276" i="2"/>
  <c r="G279" i="2"/>
  <c r="G282" i="2"/>
  <c r="G285" i="2"/>
  <c r="G288" i="2"/>
  <c r="G291" i="2"/>
  <c r="G294" i="2"/>
  <c r="G297" i="2"/>
  <c r="G300" i="2"/>
  <c r="G303" i="2"/>
  <c r="G306" i="2"/>
  <c r="G309" i="2"/>
  <c r="G312" i="2"/>
  <c r="G315" i="2"/>
  <c r="G318" i="2"/>
  <c r="G321" i="2"/>
  <c r="G324" i="2"/>
  <c r="G327" i="2"/>
  <c r="G330" i="2"/>
  <c r="G333" i="2"/>
  <c r="G336" i="2"/>
  <c r="G339" i="2"/>
  <c r="G342" i="2"/>
  <c r="G345" i="2"/>
  <c r="G348" i="2"/>
  <c r="G351" i="2"/>
  <c r="G354" i="2"/>
  <c r="G357" i="2"/>
  <c r="G360" i="2"/>
  <c r="G363" i="2"/>
  <c r="G366" i="2"/>
  <c r="G369" i="2"/>
  <c r="G372" i="2"/>
  <c r="G375" i="2"/>
  <c r="G378" i="2"/>
  <c r="G381" i="2"/>
  <c r="G384" i="2"/>
  <c r="G387" i="2"/>
  <c r="G390" i="2"/>
  <c r="G393" i="2"/>
  <c r="G396" i="2"/>
  <c r="G399" i="2"/>
  <c r="G402" i="2"/>
  <c r="G405" i="2"/>
  <c r="G408" i="2"/>
  <c r="G411" i="2"/>
  <c r="G414" i="2"/>
  <c r="G417" i="2"/>
  <c r="G420" i="2"/>
  <c r="G423" i="2"/>
  <c r="G426" i="2"/>
  <c r="G429" i="2"/>
  <c r="G432" i="2"/>
  <c r="G435" i="2"/>
  <c r="G438" i="2"/>
  <c r="G441" i="2"/>
  <c r="G444" i="2"/>
  <c r="G447" i="2"/>
  <c r="G450" i="2"/>
  <c r="G453" i="2"/>
  <c r="G456" i="2"/>
  <c r="G459" i="2"/>
  <c r="G462" i="2"/>
  <c r="G465" i="2"/>
  <c r="G468" i="2"/>
  <c r="G471" i="2"/>
  <c r="G474" i="2"/>
  <c r="G477" i="2"/>
  <c r="G480" i="2"/>
  <c r="G483" i="2"/>
  <c r="G486" i="2"/>
  <c r="G489" i="2"/>
  <c r="G492" i="2"/>
  <c r="G495" i="2"/>
  <c r="G498" i="2"/>
  <c r="G501" i="2"/>
  <c r="G504" i="2"/>
  <c r="G507" i="2"/>
  <c r="G510" i="2"/>
  <c r="G513" i="2"/>
  <c r="G516" i="2"/>
  <c r="G519" i="2"/>
  <c r="G522" i="2"/>
  <c r="G525" i="2"/>
  <c r="G528" i="2"/>
  <c r="G531" i="2"/>
  <c r="G534" i="2"/>
  <c r="G537" i="2"/>
  <c r="G540" i="2"/>
  <c r="G543" i="2"/>
  <c r="G546" i="2"/>
  <c r="G549" i="2"/>
  <c r="G552" i="2"/>
  <c r="G555" i="2"/>
  <c r="G558" i="2"/>
  <c r="G561" i="2"/>
  <c r="G564" i="2"/>
  <c r="G567" i="2"/>
  <c r="G570" i="2"/>
  <c r="G573" i="2"/>
  <c r="G576" i="2"/>
  <c r="G579" i="2"/>
  <c r="G582" i="2"/>
  <c r="G585" i="2"/>
  <c r="G92" i="2"/>
  <c r="I134" i="2"/>
  <c r="I152" i="2"/>
  <c r="I170" i="2"/>
  <c r="I188" i="2"/>
  <c r="I206" i="2"/>
  <c r="I224" i="2"/>
  <c r="I242" i="2"/>
  <c r="I260" i="2"/>
  <c r="I278" i="2"/>
  <c r="I296" i="2"/>
  <c r="I314" i="2"/>
  <c r="I332" i="2"/>
  <c r="I350" i="2"/>
  <c r="I368" i="2"/>
  <c r="I386" i="2"/>
  <c r="I404" i="2"/>
  <c r="I422" i="2"/>
  <c r="I440" i="2"/>
  <c r="I458" i="2"/>
  <c r="I476" i="2"/>
  <c r="I494" i="2"/>
  <c r="I512" i="2"/>
  <c r="I530" i="2"/>
  <c r="I548" i="2"/>
  <c r="I566" i="2"/>
  <c r="G584" i="2"/>
  <c r="I589" i="2"/>
  <c r="I592" i="2"/>
  <c r="I595" i="2"/>
  <c r="I598" i="2"/>
  <c r="I601" i="2"/>
  <c r="I604" i="2"/>
  <c r="I607" i="2"/>
  <c r="I610" i="2"/>
  <c r="I613" i="2"/>
  <c r="I616" i="2"/>
  <c r="I619" i="2"/>
  <c r="I622" i="2"/>
  <c r="I625" i="2"/>
  <c r="I628" i="2"/>
  <c r="I631" i="2"/>
  <c r="I634" i="2"/>
  <c r="I637" i="2"/>
  <c r="I640" i="2"/>
  <c r="I643" i="2"/>
  <c r="I646" i="2"/>
  <c r="I649" i="2"/>
  <c r="I652" i="2"/>
  <c r="I655" i="2"/>
  <c r="I658" i="2"/>
  <c r="I661" i="2"/>
  <c r="I664" i="2"/>
  <c r="I667" i="2"/>
  <c r="I670" i="2"/>
  <c r="I673" i="2"/>
  <c r="I676" i="2"/>
  <c r="I679" i="2"/>
  <c r="I682" i="2"/>
  <c r="I685" i="2"/>
  <c r="I688" i="2"/>
  <c r="I691" i="2"/>
  <c r="I694" i="2"/>
  <c r="I697" i="2"/>
  <c r="I700" i="2"/>
  <c r="I703" i="2"/>
  <c r="I706" i="2"/>
  <c r="I709" i="2"/>
  <c r="I712" i="2"/>
  <c r="I715" i="2"/>
  <c r="I718" i="2"/>
  <c r="I721" i="2"/>
  <c r="I724" i="2"/>
  <c r="I727" i="2"/>
  <c r="I730" i="2"/>
  <c r="I733" i="2"/>
  <c r="I736" i="2"/>
  <c r="I739" i="2"/>
  <c r="I742" i="2"/>
  <c r="I745" i="2"/>
  <c r="I748" i="2"/>
  <c r="I751" i="2"/>
  <c r="I754" i="2"/>
  <c r="I757" i="2"/>
  <c r="I760" i="2"/>
  <c r="I763" i="2"/>
  <c r="I766" i="2"/>
  <c r="I769" i="2"/>
  <c r="I772" i="2"/>
  <c r="I775" i="2"/>
  <c r="I778" i="2"/>
  <c r="I781" i="2"/>
  <c r="I784" i="2"/>
  <c r="I787" i="2"/>
  <c r="I790" i="2"/>
  <c r="I793" i="2"/>
  <c r="I796" i="2"/>
  <c r="I799" i="2"/>
  <c r="I802" i="2"/>
  <c r="I805" i="2"/>
  <c r="I808" i="2"/>
  <c r="I811" i="2"/>
  <c r="I814" i="2"/>
  <c r="I817" i="2"/>
  <c r="I820" i="2"/>
  <c r="I823" i="2"/>
  <c r="I826" i="2"/>
  <c r="I829" i="2"/>
  <c r="I832" i="2"/>
  <c r="I835" i="2"/>
  <c r="I838" i="2"/>
  <c r="I841" i="2"/>
  <c r="I844" i="2"/>
  <c r="I847" i="2"/>
  <c r="I850" i="2"/>
  <c r="I853" i="2"/>
  <c r="I856" i="2"/>
  <c r="I859" i="2"/>
  <c r="I862" i="2"/>
  <c r="I865" i="2"/>
  <c r="I868" i="2"/>
  <c r="I871" i="2"/>
  <c r="I874" i="2"/>
  <c r="I877" i="2"/>
  <c r="I880" i="2"/>
  <c r="I883" i="2"/>
  <c r="I886" i="2"/>
  <c r="I889" i="2"/>
  <c r="I892" i="2"/>
  <c r="I895" i="2"/>
  <c r="I898" i="2"/>
  <c r="I901" i="2"/>
  <c r="I904" i="2"/>
  <c r="I907" i="2"/>
  <c r="I910" i="2"/>
  <c r="I913" i="2"/>
  <c r="I916" i="2"/>
  <c r="I919" i="2"/>
  <c r="I922" i="2"/>
  <c r="I925" i="2"/>
  <c r="I928" i="2"/>
  <c r="I931" i="2"/>
  <c r="I934" i="2"/>
  <c r="I937" i="2"/>
  <c r="I940" i="2"/>
  <c r="I943" i="2"/>
  <c r="I946" i="2"/>
  <c r="I949" i="2"/>
  <c r="I952" i="2"/>
  <c r="I955" i="2"/>
  <c r="I958" i="2"/>
  <c r="I961" i="2"/>
  <c r="I964" i="2"/>
  <c r="I967" i="2"/>
  <c r="I970" i="2"/>
  <c r="I973" i="2"/>
  <c r="I976" i="2"/>
  <c r="I979" i="2"/>
  <c r="I982" i="2"/>
  <c r="I985" i="2"/>
  <c r="I988" i="2"/>
  <c r="I991" i="2"/>
  <c r="I994" i="2"/>
  <c r="I997" i="2"/>
  <c r="I1000" i="2"/>
  <c r="I1003" i="2"/>
  <c r="I1006" i="2"/>
  <c r="J9" i="2"/>
  <c r="M13" i="1" s="1"/>
  <c r="J94" i="2"/>
  <c r="J134" i="2"/>
  <c r="J152" i="2"/>
  <c r="J170" i="2"/>
  <c r="J188" i="2"/>
  <c r="J206" i="2"/>
  <c r="J224" i="2"/>
  <c r="J242" i="2"/>
  <c r="J260" i="2"/>
  <c r="J278" i="2"/>
  <c r="J296" i="2"/>
  <c r="J314" i="2"/>
  <c r="J332" i="2"/>
  <c r="J350" i="2"/>
  <c r="J368" i="2"/>
  <c r="J386" i="2"/>
  <c r="J404" i="2"/>
  <c r="J422" i="2"/>
  <c r="J440" i="2"/>
  <c r="J458" i="2"/>
  <c r="J476" i="2"/>
  <c r="J494" i="2"/>
  <c r="J512" i="2"/>
  <c r="J530" i="2"/>
  <c r="J548" i="2"/>
  <c r="J566" i="2"/>
  <c r="I584" i="2"/>
  <c r="J589" i="2"/>
  <c r="J592" i="2"/>
  <c r="J595" i="2"/>
  <c r="J598" i="2"/>
  <c r="J601" i="2"/>
  <c r="J604" i="2"/>
  <c r="J607" i="2"/>
  <c r="J610" i="2"/>
  <c r="J613" i="2"/>
  <c r="J616" i="2"/>
  <c r="J619" i="2"/>
  <c r="J622" i="2"/>
  <c r="J625" i="2"/>
  <c r="J628" i="2"/>
  <c r="J631" i="2"/>
  <c r="J634" i="2"/>
  <c r="J637" i="2"/>
  <c r="J640" i="2"/>
  <c r="J643" i="2"/>
  <c r="J646" i="2"/>
  <c r="J649" i="2"/>
  <c r="J652" i="2"/>
  <c r="J655" i="2"/>
  <c r="J658" i="2"/>
  <c r="J661" i="2"/>
  <c r="J664" i="2"/>
  <c r="J667" i="2"/>
  <c r="J670" i="2"/>
  <c r="J673" i="2"/>
  <c r="J676" i="2"/>
  <c r="J679" i="2"/>
  <c r="J682" i="2"/>
  <c r="J685" i="2"/>
  <c r="J688" i="2"/>
  <c r="J691" i="2"/>
  <c r="J694" i="2"/>
  <c r="J697" i="2"/>
  <c r="J700" i="2"/>
  <c r="J703" i="2"/>
  <c r="J706" i="2"/>
  <c r="J709" i="2"/>
  <c r="J712" i="2"/>
  <c r="J715" i="2"/>
  <c r="J718" i="2"/>
  <c r="J721" i="2"/>
  <c r="J724" i="2"/>
  <c r="J727" i="2"/>
  <c r="J730" i="2"/>
  <c r="J733" i="2"/>
  <c r="J736" i="2"/>
  <c r="J739" i="2"/>
  <c r="J742" i="2"/>
  <c r="J745" i="2"/>
  <c r="J748" i="2"/>
  <c r="J751" i="2"/>
  <c r="J754" i="2"/>
  <c r="J757" i="2"/>
  <c r="J760" i="2"/>
  <c r="J763" i="2"/>
  <c r="J766" i="2"/>
  <c r="J769" i="2"/>
  <c r="J772" i="2"/>
  <c r="J775" i="2"/>
  <c r="J778" i="2"/>
  <c r="J781" i="2"/>
  <c r="J784" i="2"/>
  <c r="J787" i="2"/>
  <c r="J790" i="2"/>
  <c r="J793" i="2"/>
  <c r="J796" i="2"/>
  <c r="J799" i="2"/>
  <c r="J802" i="2"/>
  <c r="J805" i="2"/>
  <c r="J808" i="2"/>
  <c r="J811" i="2"/>
  <c r="J814" i="2"/>
  <c r="J817" i="2"/>
  <c r="J820" i="2"/>
  <c r="J823" i="2"/>
  <c r="J826" i="2"/>
  <c r="J829" i="2"/>
  <c r="J832" i="2"/>
  <c r="J835" i="2"/>
  <c r="J838" i="2"/>
  <c r="J841" i="2"/>
  <c r="J844" i="2"/>
  <c r="J847" i="2"/>
  <c r="J850" i="2"/>
  <c r="J853" i="2"/>
  <c r="J856" i="2"/>
  <c r="J859" i="2"/>
  <c r="J862" i="2"/>
  <c r="J865" i="2"/>
  <c r="J868" i="2"/>
  <c r="J871" i="2"/>
  <c r="J874" i="2"/>
  <c r="J877" i="2"/>
  <c r="J880" i="2"/>
  <c r="J883" i="2"/>
  <c r="J886" i="2"/>
  <c r="J889" i="2"/>
  <c r="J892" i="2"/>
  <c r="J895" i="2"/>
  <c r="J898" i="2"/>
  <c r="J901" i="2"/>
  <c r="J904" i="2"/>
  <c r="J907" i="2"/>
  <c r="J910" i="2"/>
  <c r="J913" i="2"/>
  <c r="J916" i="2"/>
  <c r="J919" i="2"/>
  <c r="J922" i="2"/>
  <c r="J925" i="2"/>
  <c r="J928" i="2"/>
  <c r="J931" i="2"/>
  <c r="J934" i="2"/>
  <c r="J937" i="2"/>
  <c r="J940" i="2"/>
  <c r="J943" i="2"/>
  <c r="J946" i="2"/>
  <c r="J949" i="2"/>
  <c r="J952" i="2"/>
  <c r="J955" i="2"/>
  <c r="J958" i="2"/>
  <c r="J961" i="2"/>
  <c r="J964" i="2"/>
  <c r="J967" i="2"/>
  <c r="J970" i="2"/>
  <c r="J973" i="2"/>
  <c r="J976" i="2"/>
  <c r="J979" i="2"/>
  <c r="J982" i="2"/>
  <c r="J985" i="2"/>
  <c r="J988" i="2"/>
  <c r="J991" i="2"/>
  <c r="J994" i="2"/>
  <c r="J997" i="2"/>
  <c r="J1000" i="2"/>
  <c r="J1003" i="2"/>
  <c r="J1006" i="2"/>
  <c r="G9" i="2"/>
  <c r="M8" i="1" s="1"/>
  <c r="G110" i="2"/>
  <c r="I137" i="2"/>
  <c r="I155" i="2"/>
  <c r="I173" i="2"/>
  <c r="I191" i="2"/>
  <c r="I209" i="2"/>
  <c r="I227" i="2"/>
  <c r="I245" i="2"/>
  <c r="I263" i="2"/>
  <c r="I281" i="2"/>
  <c r="I299" i="2"/>
  <c r="I317" i="2"/>
  <c r="I335" i="2"/>
  <c r="I353" i="2"/>
  <c r="I371" i="2"/>
  <c r="I389" i="2"/>
  <c r="I407" i="2"/>
  <c r="I425" i="2"/>
  <c r="I443" i="2"/>
  <c r="I461" i="2"/>
  <c r="I479" i="2"/>
  <c r="I497" i="2"/>
  <c r="I515" i="2"/>
  <c r="I533" i="2"/>
  <c r="I551" i="2"/>
  <c r="I569" i="2"/>
  <c r="J584" i="2"/>
  <c r="G590" i="2"/>
  <c r="G593" i="2"/>
  <c r="G596" i="2"/>
  <c r="G599" i="2"/>
  <c r="G602" i="2"/>
  <c r="G605" i="2"/>
  <c r="G608" i="2"/>
  <c r="G611" i="2"/>
  <c r="G614" i="2"/>
  <c r="G617" i="2"/>
  <c r="G620" i="2"/>
  <c r="G623" i="2"/>
  <c r="G626" i="2"/>
  <c r="G629" i="2"/>
  <c r="G632" i="2"/>
  <c r="G635" i="2"/>
  <c r="G638" i="2"/>
  <c r="G641" i="2"/>
  <c r="G644" i="2"/>
  <c r="G647" i="2"/>
  <c r="G650" i="2"/>
  <c r="G653" i="2"/>
  <c r="G656" i="2"/>
  <c r="G659" i="2"/>
  <c r="G662" i="2"/>
  <c r="G665" i="2"/>
  <c r="G668" i="2"/>
  <c r="G671" i="2"/>
  <c r="G674" i="2"/>
  <c r="G677" i="2"/>
  <c r="G680" i="2"/>
  <c r="G683" i="2"/>
  <c r="G686" i="2"/>
  <c r="G689" i="2"/>
  <c r="G692" i="2"/>
  <c r="G695" i="2"/>
  <c r="G698" i="2"/>
  <c r="G701" i="2"/>
  <c r="G704" i="2"/>
  <c r="G707" i="2"/>
  <c r="G710" i="2"/>
  <c r="G713" i="2"/>
  <c r="G716" i="2"/>
  <c r="G719" i="2"/>
  <c r="G722" i="2"/>
  <c r="G725" i="2"/>
  <c r="G728" i="2"/>
  <c r="G731" i="2"/>
  <c r="G734" i="2"/>
  <c r="G737" i="2"/>
  <c r="G740" i="2"/>
  <c r="G743" i="2"/>
  <c r="G746" i="2"/>
  <c r="G749" i="2"/>
  <c r="G752" i="2"/>
  <c r="G755" i="2"/>
  <c r="G758" i="2"/>
  <c r="G761" i="2"/>
  <c r="G764" i="2"/>
  <c r="G767" i="2"/>
  <c r="G770" i="2"/>
  <c r="G773" i="2"/>
  <c r="G776" i="2"/>
  <c r="G779" i="2"/>
  <c r="G782" i="2"/>
  <c r="G785" i="2"/>
  <c r="G788" i="2"/>
  <c r="G791" i="2"/>
  <c r="G794" i="2"/>
  <c r="G797" i="2"/>
  <c r="G800" i="2"/>
  <c r="G803" i="2"/>
  <c r="G806" i="2"/>
  <c r="G809" i="2"/>
  <c r="G812" i="2"/>
  <c r="G815" i="2"/>
  <c r="G818" i="2"/>
  <c r="G821" i="2"/>
  <c r="G824" i="2"/>
  <c r="G827" i="2"/>
  <c r="G830" i="2"/>
  <c r="G833" i="2"/>
  <c r="G836" i="2"/>
  <c r="G839" i="2"/>
  <c r="G842" i="2"/>
  <c r="G845" i="2"/>
  <c r="G848" i="2"/>
  <c r="G851" i="2"/>
  <c r="G854" i="2"/>
  <c r="G857" i="2"/>
  <c r="G860" i="2"/>
  <c r="G863" i="2"/>
  <c r="G866" i="2"/>
  <c r="G869" i="2"/>
  <c r="G872" i="2"/>
  <c r="G875" i="2"/>
  <c r="G878" i="2"/>
  <c r="G881" i="2"/>
  <c r="G884" i="2"/>
  <c r="G887" i="2"/>
  <c r="G890" i="2"/>
  <c r="G893" i="2"/>
  <c r="G896" i="2"/>
  <c r="G899" i="2"/>
  <c r="G902" i="2"/>
  <c r="G905" i="2"/>
  <c r="G908" i="2"/>
  <c r="G911" i="2"/>
  <c r="G914" i="2"/>
  <c r="G917" i="2"/>
  <c r="G920" i="2"/>
  <c r="G923" i="2"/>
  <c r="G926" i="2"/>
  <c r="G929" i="2"/>
  <c r="G932" i="2"/>
  <c r="G935" i="2"/>
  <c r="G938" i="2"/>
  <c r="G941" i="2"/>
  <c r="G944" i="2"/>
  <c r="G947" i="2"/>
  <c r="G950" i="2"/>
  <c r="G953" i="2"/>
  <c r="G956" i="2"/>
  <c r="G959" i="2"/>
  <c r="G962" i="2"/>
  <c r="G965" i="2"/>
  <c r="G968" i="2"/>
  <c r="G971" i="2"/>
  <c r="G974" i="2"/>
  <c r="G977" i="2"/>
  <c r="G980" i="2"/>
  <c r="G983" i="2"/>
  <c r="G986" i="2"/>
  <c r="G989" i="2"/>
  <c r="G992" i="2"/>
  <c r="G995" i="2"/>
  <c r="G998" i="2"/>
  <c r="G1001" i="2"/>
  <c r="G1004" i="2"/>
  <c r="G1007" i="2"/>
  <c r="J112" i="2"/>
  <c r="J137" i="2"/>
  <c r="J155" i="2"/>
  <c r="J173" i="2"/>
  <c r="J191" i="2"/>
  <c r="J209" i="2"/>
  <c r="J227" i="2"/>
  <c r="J245" i="2"/>
  <c r="J263" i="2"/>
  <c r="J281" i="2"/>
  <c r="J299" i="2"/>
  <c r="J317" i="2"/>
  <c r="J335" i="2"/>
  <c r="J353" i="2"/>
  <c r="J371" i="2"/>
  <c r="J389" i="2"/>
  <c r="J407" i="2"/>
  <c r="J425" i="2"/>
  <c r="J443" i="2"/>
  <c r="J461" i="2"/>
  <c r="J479" i="2"/>
  <c r="J497" i="2"/>
  <c r="J515" i="2"/>
  <c r="J533" i="2"/>
  <c r="J551" i="2"/>
  <c r="J569" i="2"/>
  <c r="G587" i="2"/>
  <c r="H590" i="2"/>
  <c r="H593" i="2"/>
  <c r="H596" i="2"/>
  <c r="H599" i="2"/>
  <c r="H602" i="2"/>
  <c r="H605" i="2"/>
  <c r="H608" i="2"/>
  <c r="H611" i="2"/>
  <c r="H614" i="2"/>
  <c r="H617" i="2"/>
  <c r="H620" i="2"/>
  <c r="H623" i="2"/>
  <c r="H626" i="2"/>
  <c r="H629" i="2"/>
  <c r="H632" i="2"/>
  <c r="H635" i="2"/>
  <c r="H638" i="2"/>
  <c r="H641" i="2"/>
  <c r="H644" i="2"/>
  <c r="H647" i="2"/>
  <c r="H650" i="2"/>
  <c r="H653" i="2"/>
  <c r="H656" i="2"/>
  <c r="H659" i="2"/>
  <c r="H662" i="2"/>
  <c r="H665" i="2"/>
  <c r="H668" i="2"/>
  <c r="H671" i="2"/>
  <c r="H674" i="2"/>
  <c r="H677" i="2"/>
  <c r="H680" i="2"/>
  <c r="H683" i="2"/>
  <c r="H686" i="2"/>
  <c r="H689" i="2"/>
  <c r="H692" i="2"/>
  <c r="H695" i="2"/>
  <c r="H698" i="2"/>
  <c r="H701" i="2"/>
  <c r="H704" i="2"/>
  <c r="H707" i="2"/>
  <c r="H710" i="2"/>
  <c r="H713" i="2"/>
  <c r="H716" i="2"/>
  <c r="H719" i="2"/>
  <c r="H722" i="2"/>
  <c r="H725" i="2"/>
  <c r="H728" i="2"/>
  <c r="H731" i="2"/>
  <c r="H734" i="2"/>
  <c r="H737" i="2"/>
  <c r="H740" i="2"/>
  <c r="H743" i="2"/>
  <c r="H746" i="2"/>
  <c r="H749" i="2"/>
  <c r="H752" i="2"/>
  <c r="H755" i="2"/>
  <c r="H758" i="2"/>
  <c r="H761" i="2"/>
  <c r="H764" i="2"/>
  <c r="H767" i="2"/>
  <c r="H770" i="2"/>
  <c r="H773" i="2"/>
  <c r="H776" i="2"/>
  <c r="H779" i="2"/>
  <c r="H782" i="2"/>
  <c r="H785" i="2"/>
  <c r="H788" i="2"/>
  <c r="H791" i="2"/>
  <c r="H794" i="2"/>
  <c r="H797" i="2"/>
  <c r="H800" i="2"/>
  <c r="H803" i="2"/>
  <c r="H806" i="2"/>
  <c r="H809" i="2"/>
  <c r="H812" i="2"/>
  <c r="H815" i="2"/>
  <c r="H818" i="2"/>
  <c r="H821" i="2"/>
  <c r="H824" i="2"/>
  <c r="H827" i="2"/>
  <c r="H830" i="2"/>
  <c r="H833" i="2"/>
  <c r="H836" i="2"/>
  <c r="H839" i="2"/>
  <c r="H842" i="2"/>
  <c r="H845" i="2"/>
  <c r="H848" i="2"/>
  <c r="H851" i="2"/>
  <c r="H854" i="2"/>
  <c r="H857" i="2"/>
  <c r="H860" i="2"/>
  <c r="H863" i="2"/>
  <c r="H866" i="2"/>
  <c r="H869" i="2"/>
  <c r="H872" i="2"/>
  <c r="H875" i="2"/>
  <c r="H878" i="2"/>
  <c r="H881" i="2"/>
  <c r="H884" i="2"/>
  <c r="H887" i="2"/>
  <c r="H890" i="2"/>
  <c r="H893" i="2"/>
  <c r="H896" i="2"/>
  <c r="H899" i="2"/>
  <c r="H902" i="2"/>
  <c r="H905" i="2"/>
  <c r="H908" i="2"/>
  <c r="H911" i="2"/>
  <c r="H914" i="2"/>
  <c r="H917" i="2"/>
  <c r="H920" i="2"/>
  <c r="H923" i="2"/>
  <c r="H926" i="2"/>
  <c r="H929" i="2"/>
  <c r="H932" i="2"/>
  <c r="H935" i="2"/>
  <c r="H938" i="2"/>
  <c r="H941" i="2"/>
  <c r="H944" i="2"/>
  <c r="H947" i="2"/>
  <c r="H950" i="2"/>
  <c r="H953" i="2"/>
  <c r="H956" i="2"/>
  <c r="H959" i="2"/>
  <c r="H962" i="2"/>
  <c r="H965" i="2"/>
  <c r="H968" i="2"/>
  <c r="H971" i="2"/>
  <c r="H974" i="2"/>
  <c r="H977" i="2"/>
  <c r="H980" i="2"/>
  <c r="H983" i="2"/>
  <c r="H986" i="2"/>
  <c r="H989" i="2"/>
  <c r="H992" i="2"/>
  <c r="H995" i="2"/>
  <c r="H998" i="2"/>
  <c r="H1001" i="2"/>
  <c r="H1004" i="2"/>
  <c r="H1007" i="2"/>
  <c r="G20" i="2"/>
  <c r="I122" i="2"/>
  <c r="I140" i="2"/>
  <c r="I158" i="2"/>
  <c r="I176" i="2"/>
  <c r="I194" i="2"/>
  <c r="I212" i="2"/>
  <c r="I230" i="2"/>
  <c r="I248" i="2"/>
  <c r="I266" i="2"/>
  <c r="I284" i="2"/>
  <c r="I302" i="2"/>
  <c r="I320" i="2"/>
  <c r="I338" i="2"/>
  <c r="I356" i="2"/>
  <c r="I374" i="2"/>
  <c r="I392" i="2"/>
  <c r="I410" i="2"/>
  <c r="I428" i="2"/>
  <c r="I446" i="2"/>
  <c r="I464" i="2"/>
  <c r="I482" i="2"/>
  <c r="I500" i="2"/>
  <c r="I518" i="2"/>
  <c r="I536" i="2"/>
  <c r="I554" i="2"/>
  <c r="I572" i="2"/>
  <c r="I587" i="2"/>
  <c r="I590" i="2"/>
  <c r="I593" i="2"/>
  <c r="I596" i="2"/>
  <c r="I599" i="2"/>
  <c r="I602" i="2"/>
  <c r="I605" i="2"/>
  <c r="I608" i="2"/>
  <c r="I611" i="2"/>
  <c r="I614" i="2"/>
  <c r="I617" i="2"/>
  <c r="I620" i="2"/>
  <c r="I623" i="2"/>
  <c r="I626" i="2"/>
  <c r="I629" i="2"/>
  <c r="I632" i="2"/>
  <c r="I635" i="2"/>
  <c r="I638" i="2"/>
  <c r="I641" i="2"/>
  <c r="I644" i="2"/>
  <c r="I647" i="2"/>
  <c r="I650" i="2"/>
  <c r="I653" i="2"/>
  <c r="I656" i="2"/>
  <c r="I659" i="2"/>
  <c r="I662" i="2"/>
  <c r="I665" i="2"/>
  <c r="I668" i="2"/>
  <c r="I671" i="2"/>
  <c r="I674" i="2"/>
  <c r="I677" i="2"/>
  <c r="I680" i="2"/>
  <c r="I683" i="2"/>
  <c r="I686" i="2"/>
  <c r="I689" i="2"/>
  <c r="I692" i="2"/>
  <c r="I695" i="2"/>
  <c r="I698" i="2"/>
  <c r="I701" i="2"/>
  <c r="I704" i="2"/>
  <c r="I707" i="2"/>
  <c r="I710" i="2"/>
  <c r="I713" i="2"/>
  <c r="I716" i="2"/>
  <c r="I719" i="2"/>
  <c r="I722" i="2"/>
  <c r="I725" i="2"/>
  <c r="I728" i="2"/>
  <c r="I731" i="2"/>
  <c r="I734" i="2"/>
  <c r="I737" i="2"/>
  <c r="I740" i="2"/>
  <c r="I743" i="2"/>
  <c r="I746" i="2"/>
  <c r="I749" i="2"/>
  <c r="I752" i="2"/>
  <c r="I755" i="2"/>
  <c r="I758" i="2"/>
  <c r="I761" i="2"/>
  <c r="I764" i="2"/>
  <c r="I767" i="2"/>
  <c r="I770" i="2"/>
  <c r="I773" i="2"/>
  <c r="I776" i="2"/>
  <c r="I779" i="2"/>
  <c r="I782" i="2"/>
  <c r="I785" i="2"/>
  <c r="I788" i="2"/>
  <c r="I791" i="2"/>
  <c r="I794" i="2"/>
  <c r="I797" i="2"/>
  <c r="I800" i="2"/>
  <c r="I803" i="2"/>
  <c r="I806" i="2"/>
  <c r="I809" i="2"/>
  <c r="I812" i="2"/>
  <c r="I815" i="2"/>
  <c r="I818" i="2"/>
  <c r="I821" i="2"/>
  <c r="I824" i="2"/>
  <c r="I827" i="2"/>
  <c r="I830" i="2"/>
  <c r="I833" i="2"/>
  <c r="I836" i="2"/>
  <c r="I839" i="2"/>
  <c r="I842" i="2"/>
  <c r="I845" i="2"/>
  <c r="I848" i="2"/>
  <c r="I851" i="2"/>
  <c r="I854" i="2"/>
  <c r="I857" i="2"/>
  <c r="I860" i="2"/>
  <c r="I863" i="2"/>
  <c r="I866" i="2"/>
  <c r="I869" i="2"/>
  <c r="I872" i="2"/>
  <c r="I875" i="2"/>
  <c r="I878" i="2"/>
  <c r="I881" i="2"/>
  <c r="I884" i="2"/>
  <c r="I887" i="2"/>
  <c r="I890" i="2"/>
  <c r="I893" i="2"/>
  <c r="I896" i="2"/>
  <c r="I899" i="2"/>
  <c r="I902" i="2"/>
  <c r="I905" i="2"/>
  <c r="I908" i="2"/>
  <c r="I911" i="2"/>
  <c r="I914" i="2"/>
  <c r="I917" i="2"/>
  <c r="I920" i="2"/>
  <c r="I923" i="2"/>
  <c r="I926" i="2"/>
  <c r="I929" i="2"/>
  <c r="I932" i="2"/>
  <c r="I935" i="2"/>
  <c r="I938" i="2"/>
  <c r="I941" i="2"/>
  <c r="I944" i="2"/>
  <c r="I947" i="2"/>
  <c r="I950" i="2"/>
  <c r="I953" i="2"/>
  <c r="I956" i="2"/>
  <c r="I959" i="2"/>
  <c r="I962" i="2"/>
  <c r="I965" i="2"/>
  <c r="I968" i="2"/>
  <c r="I971" i="2"/>
  <c r="I974" i="2"/>
  <c r="I977" i="2"/>
  <c r="I980" i="2"/>
  <c r="I983" i="2"/>
  <c r="I986" i="2"/>
  <c r="I989" i="2"/>
  <c r="I992" i="2"/>
  <c r="I995" i="2"/>
  <c r="I998" i="2"/>
  <c r="I1001" i="2"/>
  <c r="I1004" i="2"/>
  <c r="I1007" i="2"/>
  <c r="J22" i="2"/>
  <c r="J122" i="2"/>
  <c r="J140" i="2"/>
  <c r="J158" i="2"/>
  <c r="J176" i="2"/>
  <c r="J194" i="2"/>
  <c r="J212" i="2"/>
  <c r="J230" i="2"/>
  <c r="J248" i="2"/>
  <c r="J266" i="2"/>
  <c r="J284" i="2"/>
  <c r="J302" i="2"/>
  <c r="J320" i="2"/>
  <c r="J338" i="2"/>
  <c r="J356" i="2"/>
  <c r="J374" i="2"/>
  <c r="J392" i="2"/>
  <c r="J410" i="2"/>
  <c r="J428" i="2"/>
  <c r="J446" i="2"/>
  <c r="J464" i="2"/>
  <c r="J482" i="2"/>
  <c r="J500" i="2"/>
  <c r="J518" i="2"/>
  <c r="J536" i="2"/>
  <c r="J554" i="2"/>
  <c r="J572" i="2"/>
  <c r="J587" i="2"/>
  <c r="J590" i="2"/>
  <c r="J593" i="2"/>
  <c r="J596" i="2"/>
  <c r="J599" i="2"/>
  <c r="J602" i="2"/>
  <c r="J605" i="2"/>
  <c r="J608" i="2"/>
  <c r="J611" i="2"/>
  <c r="J614" i="2"/>
  <c r="J617" i="2"/>
  <c r="J620" i="2"/>
  <c r="J623" i="2"/>
  <c r="J626" i="2"/>
  <c r="J629" i="2"/>
  <c r="J632" i="2"/>
  <c r="J635" i="2"/>
  <c r="J638" i="2"/>
  <c r="J641" i="2"/>
  <c r="J644" i="2"/>
  <c r="J647" i="2"/>
  <c r="J650" i="2"/>
  <c r="J653" i="2"/>
  <c r="J656" i="2"/>
  <c r="J659" i="2"/>
  <c r="J662" i="2"/>
  <c r="J665" i="2"/>
  <c r="J668" i="2"/>
  <c r="J671" i="2"/>
  <c r="J674" i="2"/>
  <c r="J677" i="2"/>
  <c r="J680" i="2"/>
  <c r="J683" i="2"/>
  <c r="J686" i="2"/>
  <c r="J689" i="2"/>
  <c r="J692" i="2"/>
  <c r="J695" i="2"/>
  <c r="J698" i="2"/>
  <c r="J701" i="2"/>
  <c r="J704" i="2"/>
  <c r="J707" i="2"/>
  <c r="J710" i="2"/>
  <c r="J713" i="2"/>
  <c r="J716" i="2"/>
  <c r="J719" i="2"/>
  <c r="J722" i="2"/>
  <c r="J725" i="2"/>
  <c r="J728" i="2"/>
  <c r="J731" i="2"/>
  <c r="J734" i="2"/>
  <c r="J737" i="2"/>
  <c r="J740" i="2"/>
  <c r="J743" i="2"/>
  <c r="J746" i="2"/>
  <c r="J749" i="2"/>
  <c r="J752" i="2"/>
  <c r="J755" i="2"/>
  <c r="J758" i="2"/>
  <c r="J761" i="2"/>
  <c r="J764" i="2"/>
  <c r="J767" i="2"/>
  <c r="J770" i="2"/>
  <c r="J773" i="2"/>
  <c r="J776" i="2"/>
  <c r="J779" i="2"/>
  <c r="J782" i="2"/>
  <c r="J785" i="2"/>
  <c r="J788" i="2"/>
  <c r="J791" i="2"/>
  <c r="J794" i="2"/>
  <c r="J797" i="2"/>
  <c r="J800" i="2"/>
  <c r="J803" i="2"/>
  <c r="J806" i="2"/>
  <c r="J809" i="2"/>
  <c r="J812" i="2"/>
  <c r="J815" i="2"/>
  <c r="J818" i="2"/>
  <c r="J821" i="2"/>
  <c r="J824" i="2"/>
  <c r="J827" i="2"/>
  <c r="J830" i="2"/>
  <c r="J833" i="2"/>
  <c r="J836" i="2"/>
  <c r="J839" i="2"/>
  <c r="J842" i="2"/>
  <c r="J845" i="2"/>
  <c r="J848" i="2"/>
  <c r="J851" i="2"/>
  <c r="J854" i="2"/>
  <c r="J857" i="2"/>
  <c r="J860" i="2"/>
  <c r="J863" i="2"/>
  <c r="J866" i="2"/>
  <c r="J869" i="2"/>
  <c r="J872" i="2"/>
  <c r="J875" i="2"/>
  <c r="J878" i="2"/>
  <c r="J881" i="2"/>
  <c r="J884" i="2"/>
  <c r="J887" i="2"/>
  <c r="J890" i="2"/>
  <c r="J893" i="2"/>
  <c r="J896" i="2"/>
  <c r="J899" i="2"/>
  <c r="J902" i="2"/>
  <c r="J905" i="2"/>
  <c r="J908" i="2"/>
  <c r="J911" i="2"/>
  <c r="J914" i="2"/>
  <c r="J917" i="2"/>
  <c r="J920" i="2"/>
  <c r="J923" i="2"/>
  <c r="J926" i="2"/>
  <c r="J929" i="2"/>
  <c r="J932" i="2"/>
  <c r="J935" i="2"/>
  <c r="J938" i="2"/>
  <c r="J941" i="2"/>
  <c r="J944" i="2"/>
  <c r="J947" i="2"/>
  <c r="J950" i="2"/>
  <c r="J953" i="2"/>
  <c r="J956" i="2"/>
  <c r="J959" i="2"/>
  <c r="J962" i="2"/>
  <c r="J965" i="2"/>
  <c r="J968" i="2"/>
  <c r="J971" i="2"/>
  <c r="J974" i="2"/>
  <c r="J977" i="2"/>
  <c r="J980" i="2"/>
  <c r="J983" i="2"/>
  <c r="J986" i="2"/>
  <c r="J989" i="2"/>
  <c r="J992" i="2"/>
  <c r="J995" i="2"/>
  <c r="J998" i="2"/>
  <c r="J1001" i="2"/>
  <c r="J1004" i="2"/>
  <c r="J1007" i="2"/>
  <c r="G38" i="2"/>
  <c r="I125" i="2"/>
  <c r="I143" i="2"/>
  <c r="I161" i="2"/>
  <c r="I179" i="2"/>
  <c r="I197" i="2"/>
  <c r="I215" i="2"/>
  <c r="I233" i="2"/>
  <c r="I251" i="2"/>
  <c r="I269" i="2"/>
  <c r="I287" i="2"/>
  <c r="I305" i="2"/>
  <c r="I323" i="2"/>
  <c r="I341" i="2"/>
  <c r="I359" i="2"/>
  <c r="I377" i="2"/>
  <c r="I395" i="2"/>
  <c r="I413" i="2"/>
  <c r="I431" i="2"/>
  <c r="I449" i="2"/>
  <c r="I467" i="2"/>
  <c r="I485" i="2"/>
  <c r="I503" i="2"/>
  <c r="I521" i="2"/>
  <c r="I539" i="2"/>
  <c r="I557" i="2"/>
  <c r="I575" i="2"/>
  <c r="G588" i="2"/>
  <c r="G591" i="2"/>
  <c r="G594" i="2"/>
  <c r="G597" i="2"/>
  <c r="G600" i="2"/>
  <c r="G603" i="2"/>
  <c r="G606" i="2"/>
  <c r="G609" i="2"/>
  <c r="G612" i="2"/>
  <c r="G615" i="2"/>
  <c r="G618" i="2"/>
  <c r="G621" i="2"/>
  <c r="G624" i="2"/>
  <c r="G627" i="2"/>
  <c r="G630" i="2"/>
  <c r="G633" i="2"/>
  <c r="G636" i="2"/>
  <c r="G639" i="2"/>
  <c r="G642" i="2"/>
  <c r="G645" i="2"/>
  <c r="G648" i="2"/>
  <c r="G651" i="2"/>
  <c r="G654" i="2"/>
  <c r="G657" i="2"/>
  <c r="G660" i="2"/>
  <c r="G663" i="2"/>
  <c r="G666" i="2"/>
  <c r="G669" i="2"/>
  <c r="G672" i="2"/>
  <c r="G675" i="2"/>
  <c r="G678" i="2"/>
  <c r="G681" i="2"/>
  <c r="G684" i="2"/>
  <c r="G687" i="2"/>
  <c r="G690" i="2"/>
  <c r="G693" i="2"/>
  <c r="G696" i="2"/>
  <c r="G699" i="2"/>
  <c r="G702" i="2"/>
  <c r="G705" i="2"/>
  <c r="G708" i="2"/>
  <c r="G711" i="2"/>
  <c r="G714" i="2"/>
  <c r="G717" i="2"/>
  <c r="G720" i="2"/>
  <c r="G723" i="2"/>
  <c r="G726" i="2"/>
  <c r="G729" i="2"/>
  <c r="G732" i="2"/>
  <c r="G735" i="2"/>
  <c r="G738" i="2"/>
  <c r="G741" i="2"/>
  <c r="G744" i="2"/>
  <c r="G747" i="2"/>
  <c r="G750" i="2"/>
  <c r="G753" i="2"/>
  <c r="G756" i="2"/>
  <c r="G759" i="2"/>
  <c r="G762" i="2"/>
  <c r="G765" i="2"/>
  <c r="G768" i="2"/>
  <c r="G771" i="2"/>
  <c r="G774" i="2"/>
  <c r="G777" i="2"/>
  <c r="G780" i="2"/>
  <c r="G783" i="2"/>
  <c r="G786" i="2"/>
  <c r="G789" i="2"/>
  <c r="G792" i="2"/>
  <c r="G795" i="2"/>
  <c r="G798" i="2"/>
  <c r="G801" i="2"/>
  <c r="G804" i="2"/>
  <c r="G807" i="2"/>
  <c r="G810" i="2"/>
  <c r="G813" i="2"/>
  <c r="G816" i="2"/>
  <c r="G819" i="2"/>
  <c r="G822" i="2"/>
  <c r="G825" i="2"/>
  <c r="G828" i="2"/>
  <c r="G831" i="2"/>
  <c r="G834" i="2"/>
  <c r="G837" i="2"/>
  <c r="G840" i="2"/>
  <c r="G843" i="2"/>
  <c r="G846" i="2"/>
  <c r="G849" i="2"/>
  <c r="G852" i="2"/>
  <c r="G855" i="2"/>
  <c r="G858" i="2"/>
  <c r="G861" i="2"/>
  <c r="G864" i="2"/>
  <c r="G867" i="2"/>
  <c r="G870" i="2"/>
  <c r="G873" i="2"/>
  <c r="G876" i="2"/>
  <c r="G879" i="2"/>
  <c r="G882" i="2"/>
  <c r="G885" i="2"/>
  <c r="G888" i="2"/>
  <c r="G891" i="2"/>
  <c r="G894" i="2"/>
  <c r="G897" i="2"/>
  <c r="G900" i="2"/>
  <c r="G903" i="2"/>
  <c r="G906" i="2"/>
  <c r="G909" i="2"/>
  <c r="G912" i="2"/>
  <c r="G915" i="2"/>
  <c r="G918" i="2"/>
  <c r="G921" i="2"/>
  <c r="G924" i="2"/>
  <c r="G927" i="2"/>
  <c r="G930" i="2"/>
  <c r="G933" i="2"/>
  <c r="G936" i="2"/>
  <c r="G939" i="2"/>
  <c r="G942" i="2"/>
  <c r="G945" i="2"/>
  <c r="G948" i="2"/>
  <c r="G951" i="2"/>
  <c r="G954" i="2"/>
  <c r="G957" i="2"/>
  <c r="G960" i="2"/>
  <c r="G963" i="2"/>
  <c r="G966" i="2"/>
  <c r="G969" i="2"/>
  <c r="G972" i="2"/>
  <c r="G975" i="2"/>
  <c r="G978" i="2"/>
  <c r="G981" i="2"/>
  <c r="G984" i="2"/>
  <c r="G987" i="2"/>
  <c r="G990" i="2"/>
  <c r="G993" i="2"/>
  <c r="G996" i="2"/>
  <c r="G999" i="2"/>
  <c r="G1002" i="2"/>
  <c r="G1005" i="2"/>
  <c r="G1008" i="2"/>
  <c r="J40" i="2"/>
  <c r="J125" i="2"/>
  <c r="J143" i="2"/>
  <c r="J161" i="2"/>
  <c r="J179" i="2"/>
  <c r="J197" i="2"/>
  <c r="J215" i="2"/>
  <c r="J233" i="2"/>
  <c r="J251" i="2"/>
  <c r="J269" i="2"/>
  <c r="J287" i="2"/>
  <c r="J305" i="2"/>
  <c r="J323" i="2"/>
  <c r="J341" i="2"/>
  <c r="J359" i="2"/>
  <c r="J377" i="2"/>
  <c r="J395" i="2"/>
  <c r="J413" i="2"/>
  <c r="J431" i="2"/>
  <c r="J449" i="2"/>
  <c r="J467" i="2"/>
  <c r="J485" i="2"/>
  <c r="J503" i="2"/>
  <c r="J521" i="2"/>
  <c r="J539" i="2"/>
  <c r="J557" i="2"/>
  <c r="J575" i="2"/>
  <c r="H588" i="2"/>
  <c r="H591" i="2"/>
  <c r="H594" i="2"/>
  <c r="H597" i="2"/>
  <c r="H600" i="2"/>
  <c r="H603" i="2"/>
  <c r="H606" i="2"/>
  <c r="H609" i="2"/>
  <c r="H612" i="2"/>
  <c r="H615" i="2"/>
  <c r="H618" i="2"/>
  <c r="H621" i="2"/>
  <c r="H624" i="2"/>
  <c r="H627" i="2"/>
  <c r="H630" i="2"/>
  <c r="H633" i="2"/>
  <c r="H636" i="2"/>
  <c r="H639" i="2"/>
  <c r="H642" i="2"/>
  <c r="H645" i="2"/>
  <c r="H648" i="2"/>
  <c r="H651" i="2"/>
  <c r="H654" i="2"/>
  <c r="H657" i="2"/>
  <c r="H660" i="2"/>
  <c r="H663" i="2"/>
  <c r="H666" i="2"/>
  <c r="H669" i="2"/>
  <c r="H672" i="2"/>
  <c r="H675" i="2"/>
  <c r="H678" i="2"/>
  <c r="H681" i="2"/>
  <c r="H684" i="2"/>
  <c r="H687" i="2"/>
  <c r="H690" i="2"/>
  <c r="H693" i="2"/>
  <c r="H696" i="2"/>
  <c r="H699" i="2"/>
  <c r="H702" i="2"/>
  <c r="H705" i="2"/>
  <c r="H708" i="2"/>
  <c r="H711" i="2"/>
  <c r="H714" i="2"/>
  <c r="H717" i="2"/>
  <c r="H720" i="2"/>
  <c r="H723" i="2"/>
  <c r="H726" i="2"/>
  <c r="H729" i="2"/>
  <c r="H732" i="2"/>
  <c r="H735" i="2"/>
  <c r="H738" i="2"/>
  <c r="H741" i="2"/>
  <c r="H744" i="2"/>
  <c r="H747" i="2"/>
  <c r="H750" i="2"/>
  <c r="H753" i="2"/>
  <c r="H756" i="2"/>
  <c r="H759" i="2"/>
  <c r="H762" i="2"/>
  <c r="H765" i="2"/>
  <c r="H768" i="2"/>
  <c r="H771" i="2"/>
  <c r="H774" i="2"/>
  <c r="H777" i="2"/>
  <c r="H780" i="2"/>
  <c r="H783" i="2"/>
  <c r="H786" i="2"/>
  <c r="H789" i="2"/>
  <c r="H792" i="2"/>
  <c r="H795" i="2"/>
  <c r="H798" i="2"/>
  <c r="H801" i="2"/>
  <c r="H804" i="2"/>
  <c r="H807" i="2"/>
  <c r="H810" i="2"/>
  <c r="H813" i="2"/>
  <c r="H816" i="2"/>
  <c r="H819" i="2"/>
  <c r="H822" i="2"/>
  <c r="H825" i="2"/>
  <c r="H828" i="2"/>
  <c r="H831" i="2"/>
  <c r="H834" i="2"/>
  <c r="H837" i="2"/>
  <c r="H840" i="2"/>
  <c r="H843" i="2"/>
  <c r="H846" i="2"/>
  <c r="H849" i="2"/>
  <c r="H852" i="2"/>
  <c r="H855" i="2"/>
  <c r="H858" i="2"/>
  <c r="H861" i="2"/>
  <c r="H864" i="2"/>
  <c r="H867" i="2"/>
  <c r="H870" i="2"/>
  <c r="H873" i="2"/>
  <c r="H876" i="2"/>
  <c r="H879" i="2"/>
  <c r="H882" i="2"/>
  <c r="H885" i="2"/>
  <c r="H888" i="2"/>
  <c r="H891" i="2"/>
  <c r="H894" i="2"/>
  <c r="H897" i="2"/>
  <c r="H900" i="2"/>
  <c r="H903" i="2"/>
  <c r="H906" i="2"/>
  <c r="H909" i="2"/>
  <c r="H912" i="2"/>
  <c r="H915" i="2"/>
  <c r="H918" i="2"/>
  <c r="H921" i="2"/>
  <c r="H924" i="2"/>
  <c r="H927" i="2"/>
  <c r="H930" i="2"/>
  <c r="H933" i="2"/>
  <c r="H936" i="2"/>
  <c r="H939" i="2"/>
  <c r="H942" i="2"/>
  <c r="H945" i="2"/>
  <c r="H948" i="2"/>
  <c r="H951" i="2"/>
  <c r="H954" i="2"/>
  <c r="H957" i="2"/>
  <c r="H960" i="2"/>
  <c r="H963" i="2"/>
  <c r="H966" i="2"/>
  <c r="H969" i="2"/>
  <c r="H972" i="2"/>
  <c r="H975" i="2"/>
  <c r="H978" i="2"/>
  <c r="H981" i="2"/>
  <c r="H984" i="2"/>
  <c r="H987" i="2"/>
  <c r="H990" i="2"/>
  <c r="H993" i="2"/>
  <c r="H996" i="2"/>
  <c r="H999" i="2"/>
  <c r="H1002" i="2"/>
  <c r="H1005" i="2"/>
  <c r="H1008" i="2"/>
  <c r="G56" i="2"/>
  <c r="I128" i="2"/>
  <c r="I146" i="2"/>
  <c r="I164" i="2"/>
  <c r="I182" i="2"/>
  <c r="I200" i="2"/>
  <c r="I218" i="2"/>
  <c r="I236" i="2"/>
  <c r="I254" i="2"/>
  <c r="I272" i="2"/>
  <c r="I290" i="2"/>
  <c r="I308" i="2"/>
  <c r="I326" i="2"/>
  <c r="I344" i="2"/>
  <c r="I362" i="2"/>
  <c r="I380" i="2"/>
  <c r="I398" i="2"/>
  <c r="I416" i="2"/>
  <c r="I434" i="2"/>
  <c r="I452" i="2"/>
  <c r="I470" i="2"/>
  <c r="I488" i="2"/>
  <c r="I506" i="2"/>
  <c r="I524" i="2"/>
  <c r="I542" i="2"/>
  <c r="I560" i="2"/>
  <c r="I578" i="2"/>
  <c r="I588" i="2"/>
  <c r="I591" i="2"/>
  <c r="I594" i="2"/>
  <c r="I597" i="2"/>
  <c r="I600" i="2"/>
  <c r="I603" i="2"/>
  <c r="I606" i="2"/>
  <c r="I609" i="2"/>
  <c r="I612" i="2"/>
  <c r="I615" i="2"/>
  <c r="I618" i="2"/>
  <c r="I621" i="2"/>
  <c r="I624" i="2"/>
  <c r="I627" i="2"/>
  <c r="I630" i="2"/>
  <c r="I633" i="2"/>
  <c r="I636" i="2"/>
  <c r="I639" i="2"/>
  <c r="I642" i="2"/>
  <c r="I645" i="2"/>
  <c r="I648" i="2"/>
  <c r="I651" i="2"/>
  <c r="I654" i="2"/>
  <c r="I657" i="2"/>
  <c r="I660" i="2"/>
  <c r="I663" i="2"/>
  <c r="I666" i="2"/>
  <c r="I669" i="2"/>
  <c r="I672" i="2"/>
  <c r="I675" i="2"/>
  <c r="I678" i="2"/>
  <c r="I681" i="2"/>
  <c r="I684" i="2"/>
  <c r="I687" i="2"/>
  <c r="I690" i="2"/>
  <c r="I693" i="2"/>
  <c r="I696" i="2"/>
  <c r="I699" i="2"/>
  <c r="I702" i="2"/>
  <c r="I705" i="2"/>
  <c r="I708" i="2"/>
  <c r="I711" i="2"/>
  <c r="I714" i="2"/>
  <c r="I717" i="2"/>
  <c r="I720" i="2"/>
  <c r="I723" i="2"/>
  <c r="I726" i="2"/>
  <c r="I729" i="2"/>
  <c r="I732" i="2"/>
  <c r="I735" i="2"/>
  <c r="I738" i="2"/>
  <c r="I741" i="2"/>
  <c r="I744" i="2"/>
  <c r="I747" i="2"/>
  <c r="I750" i="2"/>
  <c r="I753" i="2"/>
  <c r="I756" i="2"/>
  <c r="I759" i="2"/>
  <c r="I762" i="2"/>
  <c r="I765" i="2"/>
  <c r="I768" i="2"/>
  <c r="I771" i="2"/>
  <c r="I774" i="2"/>
  <c r="I777" i="2"/>
  <c r="I780" i="2"/>
  <c r="I783" i="2"/>
  <c r="I786" i="2"/>
  <c r="I789" i="2"/>
  <c r="I792" i="2"/>
  <c r="I795" i="2"/>
  <c r="I798" i="2"/>
  <c r="I801" i="2"/>
  <c r="I804" i="2"/>
  <c r="I807" i="2"/>
  <c r="I810" i="2"/>
  <c r="I813" i="2"/>
  <c r="I816" i="2"/>
  <c r="I819" i="2"/>
  <c r="I822" i="2"/>
  <c r="I825" i="2"/>
  <c r="I828" i="2"/>
  <c r="I831" i="2"/>
  <c r="I834" i="2"/>
  <c r="I837" i="2"/>
  <c r="I840" i="2"/>
  <c r="I843" i="2"/>
  <c r="I846" i="2"/>
  <c r="I849" i="2"/>
  <c r="I852" i="2"/>
  <c r="I855" i="2"/>
  <c r="I858" i="2"/>
  <c r="I861" i="2"/>
  <c r="I864" i="2"/>
  <c r="I867" i="2"/>
  <c r="I870" i="2"/>
  <c r="I873" i="2"/>
  <c r="I876" i="2"/>
  <c r="I879" i="2"/>
  <c r="I882" i="2"/>
  <c r="I885" i="2"/>
  <c r="I888" i="2"/>
  <c r="I891" i="2"/>
  <c r="I894" i="2"/>
  <c r="I897" i="2"/>
  <c r="I900" i="2"/>
  <c r="I903" i="2"/>
  <c r="I906" i="2"/>
  <c r="I909" i="2"/>
  <c r="I912" i="2"/>
  <c r="I915" i="2"/>
  <c r="I918" i="2"/>
  <c r="I921" i="2"/>
  <c r="I924" i="2"/>
  <c r="I927" i="2"/>
  <c r="I930" i="2"/>
  <c r="I933" i="2"/>
  <c r="I936" i="2"/>
  <c r="I939" i="2"/>
  <c r="I942" i="2"/>
  <c r="I945" i="2"/>
  <c r="I948" i="2"/>
  <c r="I951" i="2"/>
  <c r="I954" i="2"/>
  <c r="I957" i="2"/>
  <c r="I960" i="2"/>
  <c r="I963" i="2"/>
  <c r="I966" i="2"/>
  <c r="I969" i="2"/>
  <c r="I972" i="2"/>
  <c r="I975" i="2"/>
  <c r="I978" i="2"/>
  <c r="I981" i="2"/>
  <c r="I984" i="2"/>
  <c r="I987" i="2"/>
  <c r="I990" i="2"/>
  <c r="I993" i="2"/>
  <c r="I996" i="2"/>
  <c r="I999" i="2"/>
  <c r="I1002" i="2"/>
  <c r="I1005" i="2"/>
  <c r="I1008" i="2"/>
  <c r="J76" i="2"/>
  <c r="J131" i="2"/>
  <c r="J149" i="2"/>
  <c r="J167" i="2"/>
  <c r="J185" i="2"/>
  <c r="J203" i="2"/>
  <c r="J221" i="2"/>
  <c r="J239" i="2"/>
  <c r="J257" i="2"/>
  <c r="J275" i="2"/>
  <c r="J293" i="2"/>
  <c r="J311" i="2"/>
  <c r="J329" i="2"/>
  <c r="J347" i="2"/>
  <c r="J365" i="2"/>
  <c r="J383" i="2"/>
  <c r="J401" i="2"/>
  <c r="J419" i="2"/>
  <c r="J437" i="2"/>
  <c r="J455" i="2"/>
  <c r="J473" i="2"/>
  <c r="J491" i="2"/>
  <c r="J509" i="2"/>
  <c r="J527" i="2"/>
  <c r="J545" i="2"/>
  <c r="J563" i="2"/>
  <c r="J581" i="2"/>
  <c r="H589" i="2"/>
  <c r="H592" i="2"/>
  <c r="H595" i="2"/>
  <c r="H598" i="2"/>
  <c r="H601" i="2"/>
  <c r="H604" i="2"/>
  <c r="H607" i="2"/>
  <c r="H610" i="2"/>
  <c r="H613" i="2"/>
  <c r="H616" i="2"/>
  <c r="H619" i="2"/>
  <c r="H622" i="2"/>
  <c r="H625" i="2"/>
  <c r="H628" i="2"/>
  <c r="H631" i="2"/>
  <c r="H634" i="2"/>
  <c r="H637" i="2"/>
  <c r="H640" i="2"/>
  <c r="H643" i="2"/>
  <c r="H646" i="2"/>
  <c r="H649" i="2"/>
  <c r="H652" i="2"/>
  <c r="H655" i="2"/>
  <c r="H658" i="2"/>
  <c r="H661" i="2"/>
  <c r="H664" i="2"/>
  <c r="H667" i="2"/>
  <c r="H670" i="2"/>
  <c r="H673" i="2"/>
  <c r="H676" i="2"/>
  <c r="H679" i="2"/>
  <c r="H682" i="2"/>
  <c r="H685" i="2"/>
  <c r="H688" i="2"/>
  <c r="H691" i="2"/>
  <c r="H694" i="2"/>
  <c r="H697" i="2"/>
  <c r="H700" i="2"/>
  <c r="H703" i="2"/>
  <c r="H706" i="2"/>
  <c r="H709" i="2"/>
  <c r="H712" i="2"/>
  <c r="H715" i="2"/>
  <c r="H718" i="2"/>
  <c r="H721" i="2"/>
  <c r="H724" i="2"/>
  <c r="H727" i="2"/>
  <c r="H730" i="2"/>
  <c r="H733" i="2"/>
  <c r="H736" i="2"/>
  <c r="H739" i="2"/>
  <c r="H742" i="2"/>
  <c r="H745" i="2"/>
  <c r="H748" i="2"/>
  <c r="H751" i="2"/>
  <c r="H754" i="2"/>
  <c r="H757" i="2"/>
  <c r="H760" i="2"/>
  <c r="H763" i="2"/>
  <c r="H766" i="2"/>
  <c r="H769" i="2"/>
  <c r="H772" i="2"/>
  <c r="H775" i="2"/>
  <c r="H778" i="2"/>
  <c r="H781" i="2"/>
  <c r="H784" i="2"/>
  <c r="H787" i="2"/>
  <c r="H790" i="2"/>
  <c r="H793" i="2"/>
  <c r="H796" i="2"/>
  <c r="H799" i="2"/>
  <c r="H802" i="2"/>
  <c r="H805" i="2"/>
  <c r="H808" i="2"/>
  <c r="H811" i="2"/>
  <c r="H814" i="2"/>
  <c r="H817" i="2"/>
  <c r="H820" i="2"/>
  <c r="H823" i="2"/>
  <c r="H826" i="2"/>
  <c r="H829" i="2"/>
  <c r="H832" i="2"/>
  <c r="H835" i="2"/>
  <c r="H838" i="2"/>
  <c r="H841" i="2"/>
  <c r="H844" i="2"/>
  <c r="H847" i="2"/>
  <c r="H850" i="2"/>
  <c r="H853" i="2"/>
  <c r="H856" i="2"/>
  <c r="H859" i="2"/>
  <c r="H862" i="2"/>
  <c r="H865" i="2"/>
  <c r="H868" i="2"/>
  <c r="H871" i="2"/>
  <c r="H874" i="2"/>
  <c r="H877" i="2"/>
  <c r="H880" i="2"/>
  <c r="H883" i="2"/>
  <c r="H886" i="2"/>
  <c r="H889" i="2"/>
  <c r="H892" i="2"/>
  <c r="H895" i="2"/>
  <c r="H898" i="2"/>
  <c r="H901" i="2"/>
  <c r="H904" i="2"/>
  <c r="H907" i="2"/>
  <c r="H910" i="2"/>
  <c r="H913" i="2"/>
  <c r="H916" i="2"/>
  <c r="H919" i="2"/>
  <c r="H922" i="2"/>
  <c r="H925" i="2"/>
  <c r="H928" i="2"/>
  <c r="H931" i="2"/>
  <c r="H934" i="2"/>
  <c r="H937" i="2"/>
  <c r="H940" i="2"/>
  <c r="H943" i="2"/>
  <c r="H946" i="2"/>
  <c r="H949" i="2"/>
  <c r="H952" i="2"/>
  <c r="H955" i="2"/>
  <c r="H958" i="2"/>
  <c r="H961" i="2"/>
  <c r="H964" i="2"/>
  <c r="H967" i="2"/>
  <c r="H970" i="2"/>
  <c r="H973" i="2"/>
  <c r="H976" i="2"/>
  <c r="H979" i="2"/>
  <c r="H982" i="2"/>
  <c r="H985" i="2"/>
  <c r="H988" i="2"/>
  <c r="H991" i="2"/>
  <c r="H994" i="2"/>
  <c r="H997" i="2"/>
  <c r="H1000" i="2"/>
  <c r="H1003" i="2"/>
  <c r="H1006" i="2"/>
  <c r="I9" i="2"/>
  <c r="M12" i="1" s="1"/>
  <c r="J200" i="2"/>
  <c r="J308" i="2"/>
  <c r="J416" i="2"/>
  <c r="J524" i="2"/>
  <c r="J594" i="2"/>
  <c r="J612" i="2"/>
  <c r="J630" i="2"/>
  <c r="J648" i="2"/>
  <c r="J666" i="2"/>
  <c r="J684" i="2"/>
  <c r="J702" i="2"/>
  <c r="J720" i="2"/>
  <c r="J738" i="2"/>
  <c r="J756" i="2"/>
  <c r="J774" i="2"/>
  <c r="J792" i="2"/>
  <c r="J810" i="2"/>
  <c r="J828" i="2"/>
  <c r="J846" i="2"/>
  <c r="J864" i="2"/>
  <c r="J882" i="2"/>
  <c r="J900" i="2"/>
  <c r="J918" i="2"/>
  <c r="J936" i="2"/>
  <c r="J954" i="2"/>
  <c r="J972" i="2"/>
  <c r="J990" i="2"/>
  <c r="J1008" i="2"/>
  <c r="I203" i="2"/>
  <c r="I311" i="2"/>
  <c r="I419" i="2"/>
  <c r="I527" i="2"/>
  <c r="G595" i="2"/>
  <c r="G613" i="2"/>
  <c r="G631" i="2"/>
  <c r="G649" i="2"/>
  <c r="G667" i="2"/>
  <c r="G685" i="2"/>
  <c r="G703" i="2"/>
  <c r="G721" i="2"/>
  <c r="G739" i="2"/>
  <c r="G757" i="2"/>
  <c r="G775" i="2"/>
  <c r="G793" i="2"/>
  <c r="G811" i="2"/>
  <c r="G829" i="2"/>
  <c r="G847" i="2"/>
  <c r="G865" i="2"/>
  <c r="G883" i="2"/>
  <c r="G901" i="2"/>
  <c r="G919" i="2"/>
  <c r="G937" i="2"/>
  <c r="G955" i="2"/>
  <c r="G973" i="2"/>
  <c r="G991" i="2"/>
  <c r="H9" i="2"/>
  <c r="M9" i="1" s="1"/>
  <c r="J58" i="2"/>
  <c r="J218" i="2"/>
  <c r="J326" i="2"/>
  <c r="J434" i="2"/>
  <c r="J542" i="2"/>
  <c r="J597" i="2"/>
  <c r="J615" i="2"/>
  <c r="J633" i="2"/>
  <c r="J651" i="2"/>
  <c r="J669" i="2"/>
  <c r="J687" i="2"/>
  <c r="J705" i="2"/>
  <c r="J723" i="2"/>
  <c r="J741" i="2"/>
  <c r="J759" i="2"/>
  <c r="J777" i="2"/>
  <c r="J795" i="2"/>
  <c r="J813" i="2"/>
  <c r="J831" i="2"/>
  <c r="J849" i="2"/>
  <c r="J867" i="2"/>
  <c r="J885" i="2"/>
  <c r="J903" i="2"/>
  <c r="J921" i="2"/>
  <c r="J939" i="2"/>
  <c r="J957" i="2"/>
  <c r="J975" i="2"/>
  <c r="J993" i="2"/>
  <c r="G74" i="2"/>
  <c r="I221" i="2"/>
  <c r="I329" i="2"/>
  <c r="I437" i="2"/>
  <c r="I545" i="2"/>
  <c r="G598" i="2"/>
  <c r="G616" i="2"/>
  <c r="G634" i="2"/>
  <c r="G652" i="2"/>
  <c r="G670" i="2"/>
  <c r="G688" i="2"/>
  <c r="G706" i="2"/>
  <c r="G724" i="2"/>
  <c r="G742" i="2"/>
  <c r="G760" i="2"/>
  <c r="G778" i="2"/>
  <c r="G796" i="2"/>
  <c r="G814" i="2"/>
  <c r="G832" i="2"/>
  <c r="G850" i="2"/>
  <c r="G868" i="2"/>
  <c r="G886" i="2"/>
  <c r="G904" i="2"/>
  <c r="G922" i="2"/>
  <c r="G940" i="2"/>
  <c r="G958" i="2"/>
  <c r="G976" i="2"/>
  <c r="G994" i="2"/>
  <c r="J128" i="2"/>
  <c r="J236" i="2"/>
  <c r="J344" i="2"/>
  <c r="J452" i="2"/>
  <c r="J560" i="2"/>
  <c r="J600" i="2"/>
  <c r="J618" i="2"/>
  <c r="J636" i="2"/>
  <c r="J654" i="2"/>
  <c r="J672" i="2"/>
  <c r="J690" i="2"/>
  <c r="J708" i="2"/>
  <c r="J726" i="2"/>
  <c r="J744" i="2"/>
  <c r="J762" i="2"/>
  <c r="J780" i="2"/>
  <c r="J798" i="2"/>
  <c r="J816" i="2"/>
  <c r="J834" i="2"/>
  <c r="J852" i="2"/>
  <c r="J870" i="2"/>
  <c r="J888" i="2"/>
  <c r="J906" i="2"/>
  <c r="J924" i="2"/>
  <c r="J942" i="2"/>
  <c r="J960" i="2"/>
  <c r="J978" i="2"/>
  <c r="J996" i="2"/>
  <c r="I131" i="2"/>
  <c r="I239" i="2"/>
  <c r="I347" i="2"/>
  <c r="I455" i="2"/>
  <c r="I563" i="2"/>
  <c r="G601" i="2"/>
  <c r="G619" i="2"/>
  <c r="G637" i="2"/>
  <c r="G655" i="2"/>
  <c r="G673" i="2"/>
  <c r="G691" i="2"/>
  <c r="G709" i="2"/>
  <c r="G727" i="2"/>
  <c r="G745" i="2"/>
  <c r="G763" i="2"/>
  <c r="G781" i="2"/>
  <c r="G799" i="2"/>
  <c r="G817" i="2"/>
  <c r="G835" i="2"/>
  <c r="G853" i="2"/>
  <c r="G871" i="2"/>
  <c r="G889" i="2"/>
  <c r="G907" i="2"/>
  <c r="G925" i="2"/>
  <c r="G943" i="2"/>
  <c r="G961" i="2"/>
  <c r="G979" i="2"/>
  <c r="G997" i="2"/>
  <c r="J146" i="2"/>
  <c r="J254" i="2"/>
  <c r="J362" i="2"/>
  <c r="J470" i="2"/>
  <c r="J578" i="2"/>
  <c r="J603" i="2"/>
  <c r="J621" i="2"/>
  <c r="J639" i="2"/>
  <c r="J657" i="2"/>
  <c r="J675" i="2"/>
  <c r="J693" i="2"/>
  <c r="J711" i="2"/>
  <c r="J729" i="2"/>
  <c r="J747" i="2"/>
  <c r="J765" i="2"/>
  <c r="J783" i="2"/>
  <c r="J801" i="2"/>
  <c r="J819" i="2"/>
  <c r="J837" i="2"/>
  <c r="J855" i="2"/>
  <c r="J873" i="2"/>
  <c r="J891" i="2"/>
  <c r="J909" i="2"/>
  <c r="J927" i="2"/>
  <c r="J945" i="2"/>
  <c r="J963" i="2"/>
  <c r="J981" i="2"/>
  <c r="J999" i="2"/>
  <c r="I149" i="2"/>
  <c r="I257" i="2"/>
  <c r="I365" i="2"/>
  <c r="I473" i="2"/>
  <c r="I581" i="2"/>
  <c r="G604" i="2"/>
  <c r="G622" i="2"/>
  <c r="G640" i="2"/>
  <c r="G658" i="2"/>
  <c r="G676" i="2"/>
  <c r="G694" i="2"/>
  <c r="G712" i="2"/>
  <c r="G730" i="2"/>
  <c r="G748" i="2"/>
  <c r="G766" i="2"/>
  <c r="G784" i="2"/>
  <c r="G802" i="2"/>
  <c r="G820" i="2"/>
  <c r="G838" i="2"/>
  <c r="G856" i="2"/>
  <c r="G874" i="2"/>
  <c r="G892" i="2"/>
  <c r="G910" i="2"/>
  <c r="G928" i="2"/>
  <c r="G946" i="2"/>
  <c r="G964" i="2"/>
  <c r="G982" i="2"/>
  <c r="G1000" i="2"/>
  <c r="J164" i="2"/>
  <c r="J272" i="2"/>
  <c r="J380" i="2"/>
  <c r="J488" i="2"/>
  <c r="J588" i="2"/>
  <c r="J606" i="2"/>
  <c r="J624" i="2"/>
  <c r="J642" i="2"/>
  <c r="J660" i="2"/>
  <c r="J678" i="2"/>
  <c r="J696" i="2"/>
  <c r="J714" i="2"/>
  <c r="J732" i="2"/>
  <c r="J750" i="2"/>
  <c r="J768" i="2"/>
  <c r="J786" i="2"/>
  <c r="J804" i="2"/>
  <c r="J822" i="2"/>
  <c r="J840" i="2"/>
  <c r="J858" i="2"/>
  <c r="J876" i="2"/>
  <c r="J894" i="2"/>
  <c r="J912" i="2"/>
  <c r="J930" i="2"/>
  <c r="J948" i="2"/>
  <c r="J966" i="2"/>
  <c r="J984" i="2"/>
  <c r="J1002" i="2"/>
  <c r="I185" i="2"/>
  <c r="I293" i="2"/>
  <c r="I401" i="2"/>
  <c r="I509" i="2"/>
  <c r="G592" i="2"/>
  <c r="G610" i="2"/>
  <c r="G628" i="2"/>
  <c r="G646" i="2"/>
  <c r="G664" i="2"/>
  <c r="G682" i="2"/>
  <c r="G700" i="2"/>
  <c r="G718" i="2"/>
  <c r="G736" i="2"/>
  <c r="G754" i="2"/>
  <c r="G772" i="2"/>
  <c r="G790" i="2"/>
  <c r="G808" i="2"/>
  <c r="G826" i="2"/>
  <c r="G844" i="2"/>
  <c r="G862" i="2"/>
  <c r="G880" i="2"/>
  <c r="G898" i="2"/>
  <c r="G916" i="2"/>
  <c r="G934" i="2"/>
  <c r="G952" i="2"/>
  <c r="G970" i="2"/>
  <c r="G988" i="2"/>
  <c r="G1006" i="2"/>
  <c r="I167" i="2"/>
  <c r="G625" i="2"/>
  <c r="G733" i="2"/>
  <c r="G841" i="2"/>
  <c r="G949" i="2"/>
  <c r="J182" i="2"/>
  <c r="J627" i="2"/>
  <c r="J735" i="2"/>
  <c r="J843" i="2"/>
  <c r="J951" i="2"/>
  <c r="I275" i="2"/>
  <c r="G643" i="2"/>
  <c r="G751" i="2"/>
  <c r="G859" i="2"/>
  <c r="G967" i="2"/>
  <c r="J290" i="2"/>
  <c r="J645" i="2"/>
  <c r="J753" i="2"/>
  <c r="J861" i="2"/>
  <c r="J969" i="2"/>
  <c r="I383" i="2"/>
  <c r="G661" i="2"/>
  <c r="G769" i="2"/>
  <c r="G877" i="2"/>
  <c r="G985" i="2"/>
  <c r="J398" i="2"/>
  <c r="J663" i="2"/>
  <c r="J771" i="2"/>
  <c r="J879" i="2"/>
  <c r="J987" i="2"/>
  <c r="I491" i="2"/>
  <c r="G679" i="2"/>
  <c r="G787" i="2"/>
  <c r="G895" i="2"/>
  <c r="G1003" i="2"/>
  <c r="J506" i="2"/>
  <c r="J681" i="2"/>
  <c r="J789" i="2"/>
  <c r="J897" i="2"/>
  <c r="J1005" i="2"/>
  <c r="G589" i="2"/>
  <c r="G697" i="2"/>
  <c r="G805" i="2"/>
  <c r="G913" i="2"/>
  <c r="J609" i="2"/>
  <c r="J717" i="2"/>
  <c r="J825" i="2"/>
  <c r="J933" i="2"/>
  <c r="J591" i="2"/>
  <c r="G607" i="2"/>
  <c r="J699" i="2"/>
  <c r="G715" i="2"/>
  <c r="J807" i="2"/>
  <c r="G823" i="2"/>
  <c r="J915" i="2"/>
  <c r="G931" i="2"/>
  <c r="K10" i="2"/>
  <c r="K13" i="2"/>
  <c r="K16" i="2"/>
  <c r="K19" i="2"/>
  <c r="K22" i="2"/>
  <c r="K25" i="2"/>
  <c r="K28" i="2"/>
  <c r="K31" i="2"/>
  <c r="K34" i="2"/>
  <c r="K37" i="2"/>
  <c r="K40" i="2"/>
  <c r="K43" i="2"/>
  <c r="K46" i="2"/>
  <c r="K49" i="2"/>
  <c r="K52" i="2"/>
  <c r="K55" i="2"/>
  <c r="K58" i="2"/>
  <c r="K61" i="2"/>
  <c r="K64" i="2"/>
  <c r="K67" i="2"/>
  <c r="K70" i="2"/>
  <c r="K73" i="2"/>
  <c r="K76" i="2"/>
  <c r="K79" i="2"/>
  <c r="K82" i="2"/>
  <c r="K85" i="2"/>
  <c r="K88" i="2"/>
  <c r="K91" i="2"/>
  <c r="K94" i="2"/>
  <c r="K97" i="2"/>
  <c r="K100" i="2"/>
  <c r="K103" i="2"/>
  <c r="K106" i="2"/>
  <c r="K109" i="2"/>
  <c r="K112" i="2"/>
  <c r="K115" i="2"/>
  <c r="K118" i="2"/>
  <c r="K121" i="2"/>
  <c r="K124" i="2"/>
  <c r="K127" i="2"/>
  <c r="K130" i="2"/>
  <c r="K133" i="2"/>
  <c r="K136" i="2"/>
  <c r="K139" i="2"/>
  <c r="K142" i="2"/>
  <c r="K145" i="2"/>
  <c r="K148" i="2"/>
  <c r="K151" i="2"/>
  <c r="K154" i="2"/>
  <c r="K157" i="2"/>
  <c r="K160" i="2"/>
  <c r="K163" i="2"/>
  <c r="K166" i="2"/>
  <c r="K169" i="2"/>
  <c r="K172" i="2"/>
  <c r="K175" i="2"/>
  <c r="K178" i="2"/>
  <c r="K181" i="2"/>
  <c r="K184" i="2"/>
  <c r="K187" i="2"/>
  <c r="K190" i="2"/>
  <c r="K193" i="2"/>
  <c r="K196" i="2"/>
  <c r="K199" i="2"/>
  <c r="K202" i="2"/>
  <c r="K205" i="2"/>
  <c r="K208" i="2"/>
  <c r="K211" i="2"/>
  <c r="K214" i="2"/>
  <c r="K217" i="2"/>
  <c r="K220" i="2"/>
  <c r="K223" i="2"/>
  <c r="K226" i="2"/>
  <c r="K229" i="2"/>
  <c r="K232" i="2"/>
  <c r="K235" i="2"/>
  <c r="K238" i="2"/>
  <c r="K241" i="2"/>
  <c r="K244" i="2"/>
  <c r="K247" i="2"/>
  <c r="K250" i="2"/>
  <c r="K253" i="2"/>
  <c r="K256" i="2"/>
  <c r="K259" i="2"/>
  <c r="K262" i="2"/>
  <c r="L10" i="2"/>
  <c r="L13" i="2"/>
  <c r="L16" i="2"/>
  <c r="L19" i="2"/>
  <c r="L22" i="2"/>
  <c r="L25" i="2"/>
  <c r="L28" i="2"/>
  <c r="L31" i="2"/>
  <c r="L34" i="2"/>
  <c r="L37" i="2"/>
  <c r="L40" i="2"/>
  <c r="L43" i="2"/>
  <c r="L46" i="2"/>
  <c r="L49" i="2"/>
  <c r="L52" i="2"/>
  <c r="L55" i="2"/>
  <c r="L58" i="2"/>
  <c r="L61" i="2"/>
  <c r="L64" i="2"/>
  <c r="L67" i="2"/>
  <c r="L70" i="2"/>
  <c r="L73" i="2"/>
  <c r="L76" i="2"/>
  <c r="L79" i="2"/>
  <c r="L82" i="2"/>
  <c r="L85" i="2"/>
  <c r="L88" i="2"/>
  <c r="L91" i="2"/>
  <c r="L94" i="2"/>
  <c r="L97" i="2"/>
  <c r="L100" i="2"/>
  <c r="L103" i="2"/>
  <c r="L106" i="2"/>
  <c r="L109" i="2"/>
  <c r="L112" i="2"/>
  <c r="L115" i="2"/>
  <c r="L118" i="2"/>
  <c r="L121" i="2"/>
  <c r="L124" i="2"/>
  <c r="L127" i="2"/>
  <c r="L130" i="2"/>
  <c r="L133" i="2"/>
  <c r="L136" i="2"/>
  <c r="L139" i="2"/>
  <c r="L142" i="2"/>
  <c r="L145" i="2"/>
  <c r="L148" i="2"/>
  <c r="L151" i="2"/>
  <c r="L154" i="2"/>
  <c r="L157" i="2"/>
  <c r="L160" i="2"/>
  <c r="L163" i="2"/>
  <c r="L166" i="2"/>
  <c r="L169" i="2"/>
  <c r="L172" i="2"/>
  <c r="L175" i="2"/>
  <c r="L178" i="2"/>
  <c r="L181" i="2"/>
  <c r="L184" i="2"/>
  <c r="L187" i="2"/>
  <c r="L190" i="2"/>
  <c r="L193" i="2"/>
  <c r="L196" i="2"/>
  <c r="L199" i="2"/>
  <c r="L202" i="2"/>
  <c r="L205" i="2"/>
  <c r="L208" i="2"/>
  <c r="L211" i="2"/>
  <c r="L214" i="2"/>
  <c r="L217" i="2"/>
  <c r="L220" i="2"/>
  <c r="L223" i="2"/>
  <c r="L226" i="2"/>
  <c r="L229" i="2"/>
  <c r="L232" i="2"/>
  <c r="L235" i="2"/>
  <c r="L238" i="2"/>
  <c r="L241" i="2"/>
  <c r="L244" i="2"/>
  <c r="L247" i="2"/>
  <c r="L250" i="2"/>
  <c r="L253" i="2"/>
  <c r="L256" i="2"/>
  <c r="L259" i="2"/>
  <c r="L262" i="2"/>
  <c r="M10" i="2"/>
  <c r="M13" i="2"/>
  <c r="M16" i="2"/>
  <c r="M19" i="2"/>
  <c r="M22" i="2"/>
  <c r="M25" i="2"/>
  <c r="M28" i="2"/>
  <c r="M31" i="2"/>
  <c r="M34" i="2"/>
  <c r="M37" i="2"/>
  <c r="M40" i="2"/>
  <c r="M43" i="2"/>
  <c r="M46" i="2"/>
  <c r="M49" i="2"/>
  <c r="M52" i="2"/>
  <c r="M55" i="2"/>
  <c r="M58" i="2"/>
  <c r="M61" i="2"/>
  <c r="M64" i="2"/>
  <c r="M67" i="2"/>
  <c r="M70" i="2"/>
  <c r="M73" i="2"/>
  <c r="M76" i="2"/>
  <c r="M79" i="2"/>
  <c r="M82" i="2"/>
  <c r="M85" i="2"/>
  <c r="M88" i="2"/>
  <c r="M91" i="2"/>
  <c r="M94" i="2"/>
  <c r="M97" i="2"/>
  <c r="M100" i="2"/>
  <c r="M103" i="2"/>
  <c r="M106" i="2"/>
  <c r="M109" i="2"/>
  <c r="M112" i="2"/>
  <c r="M115" i="2"/>
  <c r="M118" i="2"/>
  <c r="M121" i="2"/>
  <c r="M124" i="2"/>
  <c r="M127" i="2"/>
  <c r="M130" i="2"/>
  <c r="M133" i="2"/>
  <c r="M136" i="2"/>
  <c r="M139" i="2"/>
  <c r="M142" i="2"/>
  <c r="M145" i="2"/>
  <c r="M148" i="2"/>
  <c r="M151" i="2"/>
  <c r="M154" i="2"/>
  <c r="M157" i="2"/>
  <c r="M160" i="2"/>
  <c r="M163" i="2"/>
  <c r="M166" i="2"/>
  <c r="M169" i="2"/>
  <c r="M172" i="2"/>
  <c r="M175" i="2"/>
  <c r="M178" i="2"/>
  <c r="M181" i="2"/>
  <c r="M184" i="2"/>
  <c r="M187" i="2"/>
  <c r="M190" i="2"/>
  <c r="M193" i="2"/>
  <c r="M196" i="2"/>
  <c r="M199" i="2"/>
  <c r="M202" i="2"/>
  <c r="M205" i="2"/>
  <c r="M208" i="2"/>
  <c r="M211" i="2"/>
  <c r="M214" i="2"/>
  <c r="M217" i="2"/>
  <c r="M220" i="2"/>
  <c r="M223" i="2"/>
  <c r="M226" i="2"/>
  <c r="M229" i="2"/>
  <c r="M232" i="2"/>
  <c r="M235" i="2"/>
  <c r="M238" i="2"/>
  <c r="M241" i="2"/>
  <c r="M244" i="2"/>
  <c r="M247" i="2"/>
  <c r="M250" i="2"/>
  <c r="M253" i="2"/>
  <c r="M256" i="2"/>
  <c r="M259" i="2"/>
  <c r="M262" i="2"/>
  <c r="N10" i="2"/>
  <c r="N13" i="2"/>
  <c r="N16" i="2"/>
  <c r="N19" i="2"/>
  <c r="N22" i="2"/>
  <c r="N25" i="2"/>
  <c r="N28" i="2"/>
  <c r="N31" i="2"/>
  <c r="N34" i="2"/>
  <c r="N37" i="2"/>
  <c r="N40" i="2"/>
  <c r="N43" i="2"/>
  <c r="N46" i="2"/>
  <c r="N49" i="2"/>
  <c r="N52" i="2"/>
  <c r="N55" i="2"/>
  <c r="N58" i="2"/>
  <c r="N61" i="2"/>
  <c r="N64" i="2"/>
  <c r="N67" i="2"/>
  <c r="N70" i="2"/>
  <c r="N73" i="2"/>
  <c r="N76" i="2"/>
  <c r="N79" i="2"/>
  <c r="N82" i="2"/>
  <c r="N85" i="2"/>
  <c r="N88" i="2"/>
  <c r="N91" i="2"/>
  <c r="N94" i="2"/>
  <c r="N97" i="2"/>
  <c r="N100" i="2"/>
  <c r="N103" i="2"/>
  <c r="N106" i="2"/>
  <c r="N109" i="2"/>
  <c r="N112" i="2"/>
  <c r="N115" i="2"/>
  <c r="N118" i="2"/>
  <c r="N121" i="2"/>
  <c r="N124" i="2"/>
  <c r="N127" i="2"/>
  <c r="N130" i="2"/>
  <c r="N133" i="2"/>
  <c r="N136" i="2"/>
  <c r="N139" i="2"/>
  <c r="N142" i="2"/>
  <c r="N145" i="2"/>
  <c r="N148" i="2"/>
  <c r="N151" i="2"/>
  <c r="N154" i="2"/>
  <c r="N157" i="2"/>
  <c r="N160" i="2"/>
  <c r="N163" i="2"/>
  <c r="N166" i="2"/>
  <c r="N169" i="2"/>
  <c r="N172" i="2"/>
  <c r="N175" i="2"/>
  <c r="N178" i="2"/>
  <c r="N181" i="2"/>
  <c r="N184" i="2"/>
  <c r="N187" i="2"/>
  <c r="N190" i="2"/>
  <c r="N193" i="2"/>
  <c r="N196" i="2"/>
  <c r="N199" i="2"/>
  <c r="N202" i="2"/>
  <c r="N205" i="2"/>
  <c r="N208" i="2"/>
  <c r="N211" i="2"/>
  <c r="N214" i="2"/>
  <c r="N217" i="2"/>
  <c r="N220" i="2"/>
  <c r="N223" i="2"/>
  <c r="N226" i="2"/>
  <c r="N229" i="2"/>
  <c r="N232" i="2"/>
  <c r="N235" i="2"/>
  <c r="N238" i="2"/>
  <c r="N241" i="2"/>
  <c r="N244" i="2"/>
  <c r="N247" i="2"/>
  <c r="N250" i="2"/>
  <c r="N253" i="2"/>
  <c r="N256" i="2"/>
  <c r="N259" i="2"/>
  <c r="N262" i="2"/>
  <c r="K11" i="2"/>
  <c r="K14" i="2"/>
  <c r="K17" i="2"/>
  <c r="K20" i="2"/>
  <c r="K23" i="2"/>
  <c r="K26" i="2"/>
  <c r="K29" i="2"/>
  <c r="K32" i="2"/>
  <c r="K35" i="2"/>
  <c r="K38" i="2"/>
  <c r="K41" i="2"/>
  <c r="K44" i="2"/>
  <c r="K47" i="2"/>
  <c r="K50" i="2"/>
  <c r="K53" i="2"/>
  <c r="K56" i="2"/>
  <c r="K59" i="2"/>
  <c r="K62" i="2"/>
  <c r="K65" i="2"/>
  <c r="K68" i="2"/>
  <c r="K71" i="2"/>
  <c r="K74" i="2"/>
  <c r="K77" i="2"/>
  <c r="K80" i="2"/>
  <c r="K83" i="2"/>
  <c r="K86" i="2"/>
  <c r="K89" i="2"/>
  <c r="K92" i="2"/>
  <c r="K95" i="2"/>
  <c r="K98" i="2"/>
  <c r="K101" i="2"/>
  <c r="K104" i="2"/>
  <c r="K107" i="2"/>
  <c r="K110" i="2"/>
  <c r="K113" i="2"/>
  <c r="K116" i="2"/>
  <c r="K119" i="2"/>
  <c r="K122" i="2"/>
  <c r="K125" i="2"/>
  <c r="K128" i="2"/>
  <c r="K131" i="2"/>
  <c r="K134" i="2"/>
  <c r="K137" i="2"/>
  <c r="K140" i="2"/>
  <c r="K143" i="2"/>
  <c r="K146" i="2"/>
  <c r="K149" i="2"/>
  <c r="K152" i="2"/>
  <c r="K155" i="2"/>
  <c r="K158" i="2"/>
  <c r="K161" i="2"/>
  <c r="K164" i="2"/>
  <c r="K167" i="2"/>
  <c r="K170" i="2"/>
  <c r="K173" i="2"/>
  <c r="K176" i="2"/>
  <c r="K179" i="2"/>
  <c r="K182" i="2"/>
  <c r="K185" i="2"/>
  <c r="K188" i="2"/>
  <c r="K191" i="2"/>
  <c r="K194" i="2"/>
  <c r="K197" i="2"/>
  <c r="K200" i="2"/>
  <c r="K203" i="2"/>
  <c r="K206" i="2"/>
  <c r="K209" i="2"/>
  <c r="K212" i="2"/>
  <c r="K215" i="2"/>
  <c r="K218" i="2"/>
  <c r="K221" i="2"/>
  <c r="K224" i="2"/>
  <c r="K227" i="2"/>
  <c r="K230" i="2"/>
  <c r="K233" i="2"/>
  <c r="K236" i="2"/>
  <c r="K239" i="2"/>
  <c r="K242" i="2"/>
  <c r="K245" i="2"/>
  <c r="K248" i="2"/>
  <c r="K251" i="2"/>
  <c r="K254" i="2"/>
  <c r="K257" i="2"/>
  <c r="K260" i="2"/>
  <c r="K263" i="2"/>
  <c r="L11" i="2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L62" i="2"/>
  <c r="L65" i="2"/>
  <c r="L68" i="2"/>
  <c r="L71" i="2"/>
  <c r="L74" i="2"/>
  <c r="L77" i="2"/>
  <c r="L80" i="2"/>
  <c r="L83" i="2"/>
  <c r="L86" i="2"/>
  <c r="L89" i="2"/>
  <c r="L92" i="2"/>
  <c r="L95" i="2"/>
  <c r="L98" i="2"/>
  <c r="L101" i="2"/>
  <c r="L104" i="2"/>
  <c r="L107" i="2"/>
  <c r="L110" i="2"/>
  <c r="L113" i="2"/>
  <c r="L116" i="2"/>
  <c r="L119" i="2"/>
  <c r="L122" i="2"/>
  <c r="L125" i="2"/>
  <c r="L128" i="2"/>
  <c r="L131" i="2"/>
  <c r="L134" i="2"/>
  <c r="L137" i="2"/>
  <c r="L140" i="2"/>
  <c r="L143" i="2"/>
  <c r="L146" i="2"/>
  <c r="L149" i="2"/>
  <c r="L152" i="2"/>
  <c r="L155" i="2"/>
  <c r="L158" i="2"/>
  <c r="L161" i="2"/>
  <c r="L164" i="2"/>
  <c r="L167" i="2"/>
  <c r="L170" i="2"/>
  <c r="L173" i="2"/>
  <c r="L176" i="2"/>
  <c r="L179" i="2"/>
  <c r="L182" i="2"/>
  <c r="L185" i="2"/>
  <c r="L188" i="2"/>
  <c r="L191" i="2"/>
  <c r="L194" i="2"/>
  <c r="L197" i="2"/>
  <c r="L200" i="2"/>
  <c r="L203" i="2"/>
  <c r="L206" i="2"/>
  <c r="L209" i="2"/>
  <c r="L212" i="2"/>
  <c r="L215" i="2"/>
  <c r="L218" i="2"/>
  <c r="L221" i="2"/>
  <c r="L224" i="2"/>
  <c r="L227" i="2"/>
  <c r="L230" i="2"/>
  <c r="L233" i="2"/>
  <c r="L236" i="2"/>
  <c r="L239" i="2"/>
  <c r="L242" i="2"/>
  <c r="L245" i="2"/>
  <c r="L248" i="2"/>
  <c r="L251" i="2"/>
  <c r="L254" i="2"/>
  <c r="L257" i="2"/>
  <c r="L260" i="2"/>
  <c r="L263" i="2"/>
  <c r="M11" i="2"/>
  <c r="M14" i="2"/>
  <c r="M17" i="2"/>
  <c r="M20" i="2"/>
  <c r="M23" i="2"/>
  <c r="M26" i="2"/>
  <c r="M29" i="2"/>
  <c r="M32" i="2"/>
  <c r="M35" i="2"/>
  <c r="M38" i="2"/>
  <c r="M41" i="2"/>
  <c r="M44" i="2"/>
  <c r="M47" i="2"/>
  <c r="M50" i="2"/>
  <c r="M53" i="2"/>
  <c r="M56" i="2"/>
  <c r="M59" i="2"/>
  <c r="M62" i="2"/>
  <c r="M65" i="2"/>
  <c r="M68" i="2"/>
  <c r="M71" i="2"/>
  <c r="M74" i="2"/>
  <c r="M77" i="2"/>
  <c r="M80" i="2"/>
  <c r="M83" i="2"/>
  <c r="M86" i="2"/>
  <c r="M89" i="2"/>
  <c r="M92" i="2"/>
  <c r="M95" i="2"/>
  <c r="M98" i="2"/>
  <c r="M101" i="2"/>
  <c r="M104" i="2"/>
  <c r="M107" i="2"/>
  <c r="M110" i="2"/>
  <c r="M113" i="2"/>
  <c r="M116" i="2"/>
  <c r="M119" i="2"/>
  <c r="M122" i="2"/>
  <c r="M125" i="2"/>
  <c r="M128" i="2"/>
  <c r="M131" i="2"/>
  <c r="M134" i="2"/>
  <c r="M137" i="2"/>
  <c r="M140" i="2"/>
  <c r="M143" i="2"/>
  <c r="M146" i="2"/>
  <c r="M149" i="2"/>
  <c r="M152" i="2"/>
  <c r="M155" i="2"/>
  <c r="M158" i="2"/>
  <c r="M161" i="2"/>
  <c r="M164" i="2"/>
  <c r="M167" i="2"/>
  <c r="M170" i="2"/>
  <c r="M173" i="2"/>
  <c r="M176" i="2"/>
  <c r="M179" i="2"/>
  <c r="M182" i="2"/>
  <c r="M185" i="2"/>
  <c r="M188" i="2"/>
  <c r="M191" i="2"/>
  <c r="M194" i="2"/>
  <c r="M197" i="2"/>
  <c r="M200" i="2"/>
  <c r="M203" i="2"/>
  <c r="M206" i="2"/>
  <c r="M209" i="2"/>
  <c r="M212" i="2"/>
  <c r="M215" i="2"/>
  <c r="M218" i="2"/>
  <c r="M221" i="2"/>
  <c r="M224" i="2"/>
  <c r="M227" i="2"/>
  <c r="M230" i="2"/>
  <c r="M233" i="2"/>
  <c r="M236" i="2"/>
  <c r="M239" i="2"/>
  <c r="M242" i="2"/>
  <c r="M245" i="2"/>
  <c r="M248" i="2"/>
  <c r="M251" i="2"/>
  <c r="M254" i="2"/>
  <c r="M257" i="2"/>
  <c r="M260" i="2"/>
  <c r="M263" i="2"/>
  <c r="N11" i="2"/>
  <c r="N14" i="2"/>
  <c r="N17" i="2"/>
  <c r="N20" i="2"/>
  <c r="N23" i="2"/>
  <c r="N26" i="2"/>
  <c r="N29" i="2"/>
  <c r="N32" i="2"/>
  <c r="N35" i="2"/>
  <c r="N38" i="2"/>
  <c r="N41" i="2"/>
  <c r="N44" i="2"/>
  <c r="N47" i="2"/>
  <c r="N50" i="2"/>
  <c r="N53" i="2"/>
  <c r="N56" i="2"/>
  <c r="N59" i="2"/>
  <c r="N62" i="2"/>
  <c r="N65" i="2"/>
  <c r="N68" i="2"/>
  <c r="N71" i="2"/>
  <c r="N74" i="2"/>
  <c r="N77" i="2"/>
  <c r="N80" i="2"/>
  <c r="N83" i="2"/>
  <c r="N86" i="2"/>
  <c r="N89" i="2"/>
  <c r="N92" i="2"/>
  <c r="N95" i="2"/>
  <c r="N98" i="2"/>
  <c r="N101" i="2"/>
  <c r="N104" i="2"/>
  <c r="N107" i="2"/>
  <c r="N110" i="2"/>
  <c r="N113" i="2"/>
  <c r="N116" i="2"/>
  <c r="N119" i="2"/>
  <c r="N122" i="2"/>
  <c r="N125" i="2"/>
  <c r="N128" i="2"/>
  <c r="N131" i="2"/>
  <c r="N134" i="2"/>
  <c r="N137" i="2"/>
  <c r="N140" i="2"/>
  <c r="N143" i="2"/>
  <c r="N146" i="2"/>
  <c r="N149" i="2"/>
  <c r="N152" i="2"/>
  <c r="N155" i="2"/>
  <c r="N158" i="2"/>
  <c r="N161" i="2"/>
  <c r="N164" i="2"/>
  <c r="N167" i="2"/>
  <c r="N170" i="2"/>
  <c r="N173" i="2"/>
  <c r="N176" i="2"/>
  <c r="N179" i="2"/>
  <c r="N182" i="2"/>
  <c r="N185" i="2"/>
  <c r="N188" i="2"/>
  <c r="N191" i="2"/>
  <c r="N194" i="2"/>
  <c r="N197" i="2"/>
  <c r="N200" i="2"/>
  <c r="N203" i="2"/>
  <c r="N206" i="2"/>
  <c r="N209" i="2"/>
  <c r="N212" i="2"/>
  <c r="N215" i="2"/>
  <c r="N218" i="2"/>
  <c r="N221" i="2"/>
  <c r="N224" i="2"/>
  <c r="N227" i="2"/>
  <c r="N230" i="2"/>
  <c r="N233" i="2"/>
  <c r="N236" i="2"/>
  <c r="N239" i="2"/>
  <c r="N242" i="2"/>
  <c r="N245" i="2"/>
  <c r="N248" i="2"/>
  <c r="N251" i="2"/>
  <c r="N254" i="2"/>
  <c r="N257" i="2"/>
  <c r="N260" i="2"/>
  <c r="N263" i="2"/>
  <c r="K12" i="2"/>
  <c r="K15" i="2"/>
  <c r="K18" i="2"/>
  <c r="K21" i="2"/>
  <c r="K24" i="2"/>
  <c r="K27" i="2"/>
  <c r="K30" i="2"/>
  <c r="K33" i="2"/>
  <c r="K36" i="2"/>
  <c r="K39" i="2"/>
  <c r="K42" i="2"/>
  <c r="K45" i="2"/>
  <c r="K48" i="2"/>
  <c r="K51" i="2"/>
  <c r="K54" i="2"/>
  <c r="K57" i="2"/>
  <c r="K60" i="2"/>
  <c r="K63" i="2"/>
  <c r="K66" i="2"/>
  <c r="K69" i="2"/>
  <c r="K72" i="2"/>
  <c r="K75" i="2"/>
  <c r="K78" i="2"/>
  <c r="K81" i="2"/>
  <c r="K84" i="2"/>
  <c r="K87" i="2"/>
  <c r="K90" i="2"/>
  <c r="K93" i="2"/>
  <c r="K96" i="2"/>
  <c r="K99" i="2"/>
  <c r="K102" i="2"/>
  <c r="K105" i="2"/>
  <c r="K108" i="2"/>
  <c r="K111" i="2"/>
  <c r="K114" i="2"/>
  <c r="K117" i="2"/>
  <c r="K120" i="2"/>
  <c r="K123" i="2"/>
  <c r="K126" i="2"/>
  <c r="K129" i="2"/>
  <c r="K132" i="2"/>
  <c r="K135" i="2"/>
  <c r="K138" i="2"/>
  <c r="K141" i="2"/>
  <c r="K144" i="2"/>
  <c r="K147" i="2"/>
  <c r="K150" i="2"/>
  <c r="K153" i="2"/>
  <c r="K156" i="2"/>
  <c r="K159" i="2"/>
  <c r="K162" i="2"/>
  <c r="K165" i="2"/>
  <c r="K168" i="2"/>
  <c r="K171" i="2"/>
  <c r="K174" i="2"/>
  <c r="K177" i="2"/>
  <c r="K180" i="2"/>
  <c r="K183" i="2"/>
  <c r="K186" i="2"/>
  <c r="K189" i="2"/>
  <c r="K192" i="2"/>
  <c r="K195" i="2"/>
  <c r="K198" i="2"/>
  <c r="K201" i="2"/>
  <c r="K204" i="2"/>
  <c r="K207" i="2"/>
  <c r="K210" i="2"/>
  <c r="K213" i="2"/>
  <c r="K216" i="2"/>
  <c r="K219" i="2"/>
  <c r="K222" i="2"/>
  <c r="K225" i="2"/>
  <c r="K228" i="2"/>
  <c r="K231" i="2"/>
  <c r="K234" i="2"/>
  <c r="K237" i="2"/>
  <c r="K240" i="2"/>
  <c r="K243" i="2"/>
  <c r="K246" i="2"/>
  <c r="K249" i="2"/>
  <c r="K252" i="2"/>
  <c r="K255" i="2"/>
  <c r="K258" i="2"/>
  <c r="K261" i="2"/>
  <c r="K264" i="2"/>
  <c r="N12" i="2"/>
  <c r="N15" i="2"/>
  <c r="N18" i="2"/>
  <c r="N21" i="2"/>
  <c r="N24" i="2"/>
  <c r="N27" i="2"/>
  <c r="N30" i="2"/>
  <c r="N33" i="2"/>
  <c r="N36" i="2"/>
  <c r="N39" i="2"/>
  <c r="N42" i="2"/>
  <c r="N45" i="2"/>
  <c r="N48" i="2"/>
  <c r="N51" i="2"/>
  <c r="N54" i="2"/>
  <c r="N57" i="2"/>
  <c r="N60" i="2"/>
  <c r="N63" i="2"/>
  <c r="N66" i="2"/>
  <c r="N69" i="2"/>
  <c r="N72" i="2"/>
  <c r="N75" i="2"/>
  <c r="N78" i="2"/>
  <c r="N81" i="2"/>
  <c r="N84" i="2"/>
  <c r="N87" i="2"/>
  <c r="N90" i="2"/>
  <c r="N93" i="2"/>
  <c r="N96" i="2"/>
  <c r="N99" i="2"/>
  <c r="N102" i="2"/>
  <c r="N105" i="2"/>
  <c r="N108" i="2"/>
  <c r="N111" i="2"/>
  <c r="N114" i="2"/>
  <c r="N117" i="2"/>
  <c r="N120" i="2"/>
  <c r="N123" i="2"/>
  <c r="N126" i="2"/>
  <c r="N129" i="2"/>
  <c r="N132" i="2"/>
  <c r="N135" i="2"/>
  <c r="N138" i="2"/>
  <c r="N141" i="2"/>
  <c r="N144" i="2"/>
  <c r="N147" i="2"/>
  <c r="N150" i="2"/>
  <c r="N153" i="2"/>
  <c r="N156" i="2"/>
  <c r="N159" i="2"/>
  <c r="N162" i="2"/>
  <c r="N165" i="2"/>
  <c r="N168" i="2"/>
  <c r="N171" i="2"/>
  <c r="N174" i="2"/>
  <c r="N177" i="2"/>
  <c r="N180" i="2"/>
  <c r="N183" i="2"/>
  <c r="N186" i="2"/>
  <c r="N189" i="2"/>
  <c r="N192" i="2"/>
  <c r="N195" i="2"/>
  <c r="N198" i="2"/>
  <c r="N201" i="2"/>
  <c r="N204" i="2"/>
  <c r="N207" i="2"/>
  <c r="N210" i="2"/>
  <c r="N213" i="2"/>
  <c r="N216" i="2"/>
  <c r="N219" i="2"/>
  <c r="N222" i="2"/>
  <c r="N225" i="2"/>
  <c r="N228" i="2"/>
  <c r="N231" i="2"/>
  <c r="N234" i="2"/>
  <c r="N237" i="2"/>
  <c r="N240" i="2"/>
  <c r="N243" i="2"/>
  <c r="N246" i="2"/>
  <c r="N249" i="2"/>
  <c r="N252" i="2"/>
  <c r="N255" i="2"/>
  <c r="N258" i="2"/>
  <c r="N261" i="2"/>
  <c r="L12" i="2"/>
  <c r="L30" i="2"/>
  <c r="L48" i="2"/>
  <c r="L66" i="2"/>
  <c r="L84" i="2"/>
  <c r="L102" i="2"/>
  <c r="L120" i="2"/>
  <c r="L138" i="2"/>
  <c r="L156" i="2"/>
  <c r="L174" i="2"/>
  <c r="L192" i="2"/>
  <c r="L210" i="2"/>
  <c r="L228" i="2"/>
  <c r="L246" i="2"/>
  <c r="L264" i="2"/>
  <c r="L267" i="2"/>
  <c r="L270" i="2"/>
  <c r="L273" i="2"/>
  <c r="L276" i="2"/>
  <c r="L279" i="2"/>
  <c r="L282" i="2"/>
  <c r="L285" i="2"/>
  <c r="L288" i="2"/>
  <c r="L291" i="2"/>
  <c r="L294" i="2"/>
  <c r="L297" i="2"/>
  <c r="L300" i="2"/>
  <c r="L303" i="2"/>
  <c r="L306" i="2"/>
  <c r="L309" i="2"/>
  <c r="L312" i="2"/>
  <c r="L315" i="2"/>
  <c r="L318" i="2"/>
  <c r="L321" i="2"/>
  <c r="L324" i="2"/>
  <c r="L327" i="2"/>
  <c r="L330" i="2"/>
  <c r="L333" i="2"/>
  <c r="L336" i="2"/>
  <c r="L339" i="2"/>
  <c r="L342" i="2"/>
  <c r="L345" i="2"/>
  <c r="L348" i="2"/>
  <c r="L351" i="2"/>
  <c r="L354" i="2"/>
  <c r="L357" i="2"/>
  <c r="L360" i="2"/>
  <c r="L363" i="2"/>
  <c r="L366" i="2"/>
  <c r="L369" i="2"/>
  <c r="L372" i="2"/>
  <c r="L375" i="2"/>
  <c r="L378" i="2"/>
  <c r="L381" i="2"/>
  <c r="L384" i="2"/>
  <c r="L387" i="2"/>
  <c r="L390" i="2"/>
  <c r="L393" i="2"/>
  <c r="L396" i="2"/>
  <c r="L399" i="2"/>
  <c r="L402" i="2"/>
  <c r="L405" i="2"/>
  <c r="L408" i="2"/>
  <c r="L411" i="2"/>
  <c r="L414" i="2"/>
  <c r="L417" i="2"/>
  <c r="L420" i="2"/>
  <c r="L423" i="2"/>
  <c r="L426" i="2"/>
  <c r="L429" i="2"/>
  <c r="L432" i="2"/>
  <c r="L435" i="2"/>
  <c r="L438" i="2"/>
  <c r="L441" i="2"/>
  <c r="L444" i="2"/>
  <c r="L447" i="2"/>
  <c r="L450" i="2"/>
  <c r="L453" i="2"/>
  <c r="L456" i="2"/>
  <c r="L459" i="2"/>
  <c r="L462" i="2"/>
  <c r="L465" i="2"/>
  <c r="L468" i="2"/>
  <c r="L471" i="2"/>
  <c r="L474" i="2"/>
  <c r="L477" i="2"/>
  <c r="M12" i="2"/>
  <c r="M30" i="2"/>
  <c r="M48" i="2"/>
  <c r="M66" i="2"/>
  <c r="M84" i="2"/>
  <c r="M102" i="2"/>
  <c r="M120" i="2"/>
  <c r="M138" i="2"/>
  <c r="M156" i="2"/>
  <c r="M174" i="2"/>
  <c r="M192" i="2"/>
  <c r="M210" i="2"/>
  <c r="M228" i="2"/>
  <c r="M246" i="2"/>
  <c r="M264" i="2"/>
  <c r="M267" i="2"/>
  <c r="M270" i="2"/>
  <c r="M273" i="2"/>
  <c r="M276" i="2"/>
  <c r="M279" i="2"/>
  <c r="M282" i="2"/>
  <c r="M285" i="2"/>
  <c r="M288" i="2"/>
  <c r="M291" i="2"/>
  <c r="M294" i="2"/>
  <c r="M297" i="2"/>
  <c r="M300" i="2"/>
  <c r="M303" i="2"/>
  <c r="M306" i="2"/>
  <c r="M309" i="2"/>
  <c r="M312" i="2"/>
  <c r="M315" i="2"/>
  <c r="M318" i="2"/>
  <c r="M321" i="2"/>
  <c r="M324" i="2"/>
  <c r="M327" i="2"/>
  <c r="M330" i="2"/>
  <c r="M333" i="2"/>
  <c r="M336" i="2"/>
  <c r="M339" i="2"/>
  <c r="M342" i="2"/>
  <c r="M345" i="2"/>
  <c r="M348" i="2"/>
  <c r="M351" i="2"/>
  <c r="M354" i="2"/>
  <c r="M357" i="2"/>
  <c r="M360" i="2"/>
  <c r="M363" i="2"/>
  <c r="M366" i="2"/>
  <c r="M369" i="2"/>
  <c r="M372" i="2"/>
  <c r="M375" i="2"/>
  <c r="M378" i="2"/>
  <c r="M381" i="2"/>
  <c r="M384" i="2"/>
  <c r="M387" i="2"/>
  <c r="M390" i="2"/>
  <c r="M393" i="2"/>
  <c r="M396" i="2"/>
  <c r="M399" i="2"/>
  <c r="M402" i="2"/>
  <c r="M405" i="2"/>
  <c r="M408" i="2"/>
  <c r="M411" i="2"/>
  <c r="M414" i="2"/>
  <c r="M417" i="2"/>
  <c r="M420" i="2"/>
  <c r="M423" i="2"/>
  <c r="M426" i="2"/>
  <c r="M429" i="2"/>
  <c r="M432" i="2"/>
  <c r="M435" i="2"/>
  <c r="M438" i="2"/>
  <c r="M441" i="2"/>
  <c r="M444" i="2"/>
  <c r="M447" i="2"/>
  <c r="M450" i="2"/>
  <c r="M453" i="2"/>
  <c r="M456" i="2"/>
  <c r="M459" i="2"/>
  <c r="M462" i="2"/>
  <c r="M465" i="2"/>
  <c r="M468" i="2"/>
  <c r="M471" i="2"/>
  <c r="M474" i="2"/>
  <c r="M477" i="2"/>
  <c r="L15" i="2"/>
  <c r="L33" i="2"/>
  <c r="L51" i="2"/>
  <c r="L69" i="2"/>
  <c r="L87" i="2"/>
  <c r="L105" i="2"/>
  <c r="L123" i="2"/>
  <c r="L141" i="2"/>
  <c r="L159" i="2"/>
  <c r="L177" i="2"/>
  <c r="L195" i="2"/>
  <c r="L213" i="2"/>
  <c r="L231" i="2"/>
  <c r="L249" i="2"/>
  <c r="N264" i="2"/>
  <c r="N267" i="2"/>
  <c r="N270" i="2"/>
  <c r="N273" i="2"/>
  <c r="N276" i="2"/>
  <c r="N279" i="2"/>
  <c r="N282" i="2"/>
  <c r="N285" i="2"/>
  <c r="N288" i="2"/>
  <c r="N291" i="2"/>
  <c r="N294" i="2"/>
  <c r="N297" i="2"/>
  <c r="N300" i="2"/>
  <c r="N303" i="2"/>
  <c r="N306" i="2"/>
  <c r="N309" i="2"/>
  <c r="N312" i="2"/>
  <c r="N315" i="2"/>
  <c r="N318" i="2"/>
  <c r="N321" i="2"/>
  <c r="N324" i="2"/>
  <c r="N327" i="2"/>
  <c r="N330" i="2"/>
  <c r="N333" i="2"/>
  <c r="N336" i="2"/>
  <c r="N339" i="2"/>
  <c r="N342" i="2"/>
  <c r="N345" i="2"/>
  <c r="N348" i="2"/>
  <c r="N351" i="2"/>
  <c r="N354" i="2"/>
  <c r="N357" i="2"/>
  <c r="N360" i="2"/>
  <c r="N363" i="2"/>
  <c r="N366" i="2"/>
  <c r="N369" i="2"/>
  <c r="N372" i="2"/>
  <c r="N375" i="2"/>
  <c r="N378" i="2"/>
  <c r="N381" i="2"/>
  <c r="N384" i="2"/>
  <c r="N387" i="2"/>
  <c r="N390" i="2"/>
  <c r="N393" i="2"/>
  <c r="N396" i="2"/>
  <c r="N399" i="2"/>
  <c r="N402" i="2"/>
  <c r="N405" i="2"/>
  <c r="N408" i="2"/>
  <c r="N411" i="2"/>
  <c r="N414" i="2"/>
  <c r="N417" i="2"/>
  <c r="N420" i="2"/>
  <c r="N423" i="2"/>
  <c r="N426" i="2"/>
  <c r="N429" i="2"/>
  <c r="N432" i="2"/>
  <c r="N435" i="2"/>
  <c r="N438" i="2"/>
  <c r="N441" i="2"/>
  <c r="N444" i="2"/>
  <c r="N447" i="2"/>
  <c r="N450" i="2"/>
  <c r="N453" i="2"/>
  <c r="N456" i="2"/>
  <c r="N459" i="2"/>
  <c r="N462" i="2"/>
  <c r="N465" i="2"/>
  <c r="N468" i="2"/>
  <c r="N471" i="2"/>
  <c r="N474" i="2"/>
  <c r="M15" i="2"/>
  <c r="M33" i="2"/>
  <c r="M51" i="2"/>
  <c r="M69" i="2"/>
  <c r="M87" i="2"/>
  <c r="M105" i="2"/>
  <c r="M123" i="2"/>
  <c r="M141" i="2"/>
  <c r="M159" i="2"/>
  <c r="M177" i="2"/>
  <c r="M195" i="2"/>
  <c r="M213" i="2"/>
  <c r="M231" i="2"/>
  <c r="M249" i="2"/>
  <c r="K265" i="2"/>
  <c r="K268" i="2"/>
  <c r="K271" i="2"/>
  <c r="K274" i="2"/>
  <c r="K277" i="2"/>
  <c r="K280" i="2"/>
  <c r="K283" i="2"/>
  <c r="K286" i="2"/>
  <c r="K289" i="2"/>
  <c r="K292" i="2"/>
  <c r="K295" i="2"/>
  <c r="K298" i="2"/>
  <c r="K301" i="2"/>
  <c r="K304" i="2"/>
  <c r="K307" i="2"/>
  <c r="K310" i="2"/>
  <c r="K313" i="2"/>
  <c r="K316" i="2"/>
  <c r="K319" i="2"/>
  <c r="K322" i="2"/>
  <c r="K325" i="2"/>
  <c r="K328" i="2"/>
  <c r="K331" i="2"/>
  <c r="K334" i="2"/>
  <c r="K337" i="2"/>
  <c r="K340" i="2"/>
  <c r="K343" i="2"/>
  <c r="K346" i="2"/>
  <c r="K349" i="2"/>
  <c r="K352" i="2"/>
  <c r="K355" i="2"/>
  <c r="K358" i="2"/>
  <c r="K361" i="2"/>
  <c r="K364" i="2"/>
  <c r="K367" i="2"/>
  <c r="K370" i="2"/>
  <c r="K373" i="2"/>
  <c r="K376" i="2"/>
  <c r="K379" i="2"/>
  <c r="K382" i="2"/>
  <c r="K385" i="2"/>
  <c r="K388" i="2"/>
  <c r="K391" i="2"/>
  <c r="K394" i="2"/>
  <c r="K397" i="2"/>
  <c r="K400" i="2"/>
  <c r="K403" i="2"/>
  <c r="K406" i="2"/>
  <c r="K409" i="2"/>
  <c r="K412" i="2"/>
  <c r="K415" i="2"/>
  <c r="K418" i="2"/>
  <c r="K421" i="2"/>
  <c r="K424" i="2"/>
  <c r="K427" i="2"/>
  <c r="K430" i="2"/>
  <c r="K433" i="2"/>
  <c r="K436" i="2"/>
  <c r="K439" i="2"/>
  <c r="K442" i="2"/>
  <c r="K445" i="2"/>
  <c r="K448" i="2"/>
  <c r="K451" i="2"/>
  <c r="K454" i="2"/>
  <c r="K457" i="2"/>
  <c r="K460" i="2"/>
  <c r="K463" i="2"/>
  <c r="K466" i="2"/>
  <c r="K469" i="2"/>
  <c r="K472" i="2"/>
  <c r="K475" i="2"/>
  <c r="L18" i="2"/>
  <c r="L36" i="2"/>
  <c r="L54" i="2"/>
  <c r="L72" i="2"/>
  <c r="L90" i="2"/>
  <c r="L108" i="2"/>
  <c r="L126" i="2"/>
  <c r="L144" i="2"/>
  <c r="L162" i="2"/>
  <c r="L180" i="2"/>
  <c r="L198" i="2"/>
  <c r="L216" i="2"/>
  <c r="L234" i="2"/>
  <c r="L252" i="2"/>
  <c r="L265" i="2"/>
  <c r="L268" i="2"/>
  <c r="L271" i="2"/>
  <c r="L274" i="2"/>
  <c r="L277" i="2"/>
  <c r="L280" i="2"/>
  <c r="L283" i="2"/>
  <c r="L286" i="2"/>
  <c r="L289" i="2"/>
  <c r="L292" i="2"/>
  <c r="L295" i="2"/>
  <c r="L298" i="2"/>
  <c r="L301" i="2"/>
  <c r="L304" i="2"/>
  <c r="L307" i="2"/>
  <c r="L310" i="2"/>
  <c r="L313" i="2"/>
  <c r="L316" i="2"/>
  <c r="L319" i="2"/>
  <c r="L322" i="2"/>
  <c r="L325" i="2"/>
  <c r="L328" i="2"/>
  <c r="L331" i="2"/>
  <c r="L334" i="2"/>
  <c r="L337" i="2"/>
  <c r="L340" i="2"/>
  <c r="L343" i="2"/>
  <c r="L346" i="2"/>
  <c r="L349" i="2"/>
  <c r="L352" i="2"/>
  <c r="L355" i="2"/>
  <c r="L358" i="2"/>
  <c r="L361" i="2"/>
  <c r="L364" i="2"/>
  <c r="L367" i="2"/>
  <c r="L370" i="2"/>
  <c r="L373" i="2"/>
  <c r="L376" i="2"/>
  <c r="L379" i="2"/>
  <c r="L382" i="2"/>
  <c r="L385" i="2"/>
  <c r="L388" i="2"/>
  <c r="L391" i="2"/>
  <c r="L394" i="2"/>
  <c r="L397" i="2"/>
  <c r="L400" i="2"/>
  <c r="L403" i="2"/>
  <c r="L406" i="2"/>
  <c r="L409" i="2"/>
  <c r="L412" i="2"/>
  <c r="L415" i="2"/>
  <c r="L418" i="2"/>
  <c r="L421" i="2"/>
  <c r="L424" i="2"/>
  <c r="L427" i="2"/>
  <c r="L430" i="2"/>
  <c r="L433" i="2"/>
  <c r="L436" i="2"/>
  <c r="L439" i="2"/>
  <c r="L442" i="2"/>
  <c r="L445" i="2"/>
  <c r="L448" i="2"/>
  <c r="L451" i="2"/>
  <c r="L454" i="2"/>
  <c r="L457" i="2"/>
  <c r="L460" i="2"/>
  <c r="L463" i="2"/>
  <c r="L466" i="2"/>
  <c r="L469" i="2"/>
  <c r="L472" i="2"/>
  <c r="L475" i="2"/>
  <c r="M18" i="2"/>
  <c r="M36" i="2"/>
  <c r="M54" i="2"/>
  <c r="M72" i="2"/>
  <c r="M90" i="2"/>
  <c r="M108" i="2"/>
  <c r="M126" i="2"/>
  <c r="M144" i="2"/>
  <c r="M162" i="2"/>
  <c r="M180" i="2"/>
  <c r="M198" i="2"/>
  <c r="M216" i="2"/>
  <c r="M234" i="2"/>
  <c r="M252" i="2"/>
  <c r="M265" i="2"/>
  <c r="M268" i="2"/>
  <c r="M271" i="2"/>
  <c r="M274" i="2"/>
  <c r="M277" i="2"/>
  <c r="M280" i="2"/>
  <c r="M283" i="2"/>
  <c r="M286" i="2"/>
  <c r="M289" i="2"/>
  <c r="M292" i="2"/>
  <c r="M295" i="2"/>
  <c r="M298" i="2"/>
  <c r="M301" i="2"/>
  <c r="M304" i="2"/>
  <c r="M307" i="2"/>
  <c r="M310" i="2"/>
  <c r="M313" i="2"/>
  <c r="M316" i="2"/>
  <c r="M319" i="2"/>
  <c r="M322" i="2"/>
  <c r="M325" i="2"/>
  <c r="M328" i="2"/>
  <c r="M331" i="2"/>
  <c r="M334" i="2"/>
  <c r="M337" i="2"/>
  <c r="M340" i="2"/>
  <c r="M343" i="2"/>
  <c r="M346" i="2"/>
  <c r="M349" i="2"/>
  <c r="M352" i="2"/>
  <c r="M355" i="2"/>
  <c r="M358" i="2"/>
  <c r="M361" i="2"/>
  <c r="M364" i="2"/>
  <c r="M367" i="2"/>
  <c r="M370" i="2"/>
  <c r="M373" i="2"/>
  <c r="M376" i="2"/>
  <c r="M379" i="2"/>
  <c r="M382" i="2"/>
  <c r="M385" i="2"/>
  <c r="M388" i="2"/>
  <c r="M391" i="2"/>
  <c r="M394" i="2"/>
  <c r="M397" i="2"/>
  <c r="M400" i="2"/>
  <c r="M403" i="2"/>
  <c r="M406" i="2"/>
  <c r="M409" i="2"/>
  <c r="M412" i="2"/>
  <c r="M415" i="2"/>
  <c r="M418" i="2"/>
  <c r="M421" i="2"/>
  <c r="M424" i="2"/>
  <c r="M427" i="2"/>
  <c r="M430" i="2"/>
  <c r="M433" i="2"/>
  <c r="M436" i="2"/>
  <c r="M439" i="2"/>
  <c r="M442" i="2"/>
  <c r="M445" i="2"/>
  <c r="M448" i="2"/>
  <c r="M451" i="2"/>
  <c r="M454" i="2"/>
  <c r="M457" i="2"/>
  <c r="M460" i="2"/>
  <c r="M463" i="2"/>
  <c r="M466" i="2"/>
  <c r="M469" i="2"/>
  <c r="M472" i="2"/>
  <c r="M475" i="2"/>
  <c r="L21" i="2"/>
  <c r="L39" i="2"/>
  <c r="L57" i="2"/>
  <c r="L75" i="2"/>
  <c r="L93" i="2"/>
  <c r="L111" i="2"/>
  <c r="L129" i="2"/>
  <c r="L147" i="2"/>
  <c r="L165" i="2"/>
  <c r="L183" i="2"/>
  <c r="L201" i="2"/>
  <c r="L219" i="2"/>
  <c r="L237" i="2"/>
  <c r="L255" i="2"/>
  <c r="N265" i="2"/>
  <c r="N268" i="2"/>
  <c r="N271" i="2"/>
  <c r="N274" i="2"/>
  <c r="N277" i="2"/>
  <c r="N280" i="2"/>
  <c r="N283" i="2"/>
  <c r="N286" i="2"/>
  <c r="N289" i="2"/>
  <c r="N292" i="2"/>
  <c r="N295" i="2"/>
  <c r="N298" i="2"/>
  <c r="N301" i="2"/>
  <c r="N304" i="2"/>
  <c r="N307" i="2"/>
  <c r="N310" i="2"/>
  <c r="N313" i="2"/>
  <c r="N316" i="2"/>
  <c r="N319" i="2"/>
  <c r="N322" i="2"/>
  <c r="N325" i="2"/>
  <c r="N328" i="2"/>
  <c r="N331" i="2"/>
  <c r="N334" i="2"/>
  <c r="N337" i="2"/>
  <c r="N340" i="2"/>
  <c r="N343" i="2"/>
  <c r="N346" i="2"/>
  <c r="N349" i="2"/>
  <c r="N352" i="2"/>
  <c r="N355" i="2"/>
  <c r="N358" i="2"/>
  <c r="N361" i="2"/>
  <c r="N364" i="2"/>
  <c r="N367" i="2"/>
  <c r="N370" i="2"/>
  <c r="N373" i="2"/>
  <c r="N376" i="2"/>
  <c r="N379" i="2"/>
  <c r="N382" i="2"/>
  <c r="N385" i="2"/>
  <c r="N388" i="2"/>
  <c r="N391" i="2"/>
  <c r="N394" i="2"/>
  <c r="N397" i="2"/>
  <c r="N400" i="2"/>
  <c r="N403" i="2"/>
  <c r="N406" i="2"/>
  <c r="N409" i="2"/>
  <c r="N412" i="2"/>
  <c r="N415" i="2"/>
  <c r="N418" i="2"/>
  <c r="N421" i="2"/>
  <c r="N424" i="2"/>
  <c r="N427" i="2"/>
  <c r="N430" i="2"/>
  <c r="N433" i="2"/>
  <c r="N436" i="2"/>
  <c r="N439" i="2"/>
  <c r="N442" i="2"/>
  <c r="N445" i="2"/>
  <c r="N448" i="2"/>
  <c r="N451" i="2"/>
  <c r="N454" i="2"/>
  <c r="N457" i="2"/>
  <c r="N460" i="2"/>
  <c r="N463" i="2"/>
  <c r="N466" i="2"/>
  <c r="N469" i="2"/>
  <c r="N472" i="2"/>
  <c r="M21" i="2"/>
  <c r="M39" i="2"/>
  <c r="M57" i="2"/>
  <c r="M75" i="2"/>
  <c r="M93" i="2"/>
  <c r="M111" i="2"/>
  <c r="M129" i="2"/>
  <c r="M147" i="2"/>
  <c r="M165" i="2"/>
  <c r="M183" i="2"/>
  <c r="M201" i="2"/>
  <c r="M219" i="2"/>
  <c r="M237" i="2"/>
  <c r="M255" i="2"/>
  <c r="K266" i="2"/>
  <c r="K269" i="2"/>
  <c r="K272" i="2"/>
  <c r="K275" i="2"/>
  <c r="K278" i="2"/>
  <c r="K281" i="2"/>
  <c r="K284" i="2"/>
  <c r="K287" i="2"/>
  <c r="K290" i="2"/>
  <c r="K293" i="2"/>
  <c r="K296" i="2"/>
  <c r="K299" i="2"/>
  <c r="K302" i="2"/>
  <c r="K305" i="2"/>
  <c r="K308" i="2"/>
  <c r="K311" i="2"/>
  <c r="K314" i="2"/>
  <c r="K317" i="2"/>
  <c r="K320" i="2"/>
  <c r="K323" i="2"/>
  <c r="K326" i="2"/>
  <c r="K329" i="2"/>
  <c r="K332" i="2"/>
  <c r="K335" i="2"/>
  <c r="K338" i="2"/>
  <c r="K341" i="2"/>
  <c r="K344" i="2"/>
  <c r="K347" i="2"/>
  <c r="K350" i="2"/>
  <c r="K353" i="2"/>
  <c r="K356" i="2"/>
  <c r="K359" i="2"/>
  <c r="K362" i="2"/>
  <c r="K365" i="2"/>
  <c r="K368" i="2"/>
  <c r="K371" i="2"/>
  <c r="K374" i="2"/>
  <c r="K377" i="2"/>
  <c r="K380" i="2"/>
  <c r="K383" i="2"/>
  <c r="K386" i="2"/>
  <c r="K389" i="2"/>
  <c r="K392" i="2"/>
  <c r="K395" i="2"/>
  <c r="K398" i="2"/>
  <c r="K401" i="2"/>
  <c r="K404" i="2"/>
  <c r="K407" i="2"/>
  <c r="K410" i="2"/>
  <c r="K413" i="2"/>
  <c r="K416" i="2"/>
  <c r="K419" i="2"/>
  <c r="K422" i="2"/>
  <c r="K425" i="2"/>
  <c r="K428" i="2"/>
  <c r="K431" i="2"/>
  <c r="K434" i="2"/>
  <c r="K437" i="2"/>
  <c r="K440" i="2"/>
  <c r="K443" i="2"/>
  <c r="K446" i="2"/>
  <c r="K449" i="2"/>
  <c r="K452" i="2"/>
  <c r="K455" i="2"/>
  <c r="K458" i="2"/>
  <c r="K461" i="2"/>
  <c r="K464" i="2"/>
  <c r="K467" i="2"/>
  <c r="K470" i="2"/>
  <c r="K473" i="2"/>
  <c r="L24" i="2"/>
  <c r="L42" i="2"/>
  <c r="L60" i="2"/>
  <c r="L78" i="2"/>
  <c r="L96" i="2"/>
  <c r="L114" i="2"/>
  <c r="L132" i="2"/>
  <c r="L150" i="2"/>
  <c r="L168" i="2"/>
  <c r="L186" i="2"/>
  <c r="L204" i="2"/>
  <c r="L222" i="2"/>
  <c r="L240" i="2"/>
  <c r="L258" i="2"/>
  <c r="L266" i="2"/>
  <c r="L269" i="2"/>
  <c r="L272" i="2"/>
  <c r="L275" i="2"/>
  <c r="L278" i="2"/>
  <c r="L281" i="2"/>
  <c r="L284" i="2"/>
  <c r="L287" i="2"/>
  <c r="L290" i="2"/>
  <c r="L293" i="2"/>
  <c r="L296" i="2"/>
  <c r="L299" i="2"/>
  <c r="L302" i="2"/>
  <c r="L305" i="2"/>
  <c r="L308" i="2"/>
  <c r="L311" i="2"/>
  <c r="L314" i="2"/>
  <c r="L317" i="2"/>
  <c r="L320" i="2"/>
  <c r="L323" i="2"/>
  <c r="L326" i="2"/>
  <c r="L329" i="2"/>
  <c r="L332" i="2"/>
  <c r="L335" i="2"/>
  <c r="L338" i="2"/>
  <c r="L341" i="2"/>
  <c r="L344" i="2"/>
  <c r="L347" i="2"/>
  <c r="L350" i="2"/>
  <c r="L353" i="2"/>
  <c r="L356" i="2"/>
  <c r="L359" i="2"/>
  <c r="L362" i="2"/>
  <c r="L365" i="2"/>
  <c r="L368" i="2"/>
  <c r="L371" i="2"/>
  <c r="L374" i="2"/>
  <c r="L377" i="2"/>
  <c r="L380" i="2"/>
  <c r="L383" i="2"/>
  <c r="L386" i="2"/>
  <c r="L389" i="2"/>
  <c r="L392" i="2"/>
  <c r="L395" i="2"/>
  <c r="L398" i="2"/>
  <c r="L401" i="2"/>
  <c r="L404" i="2"/>
  <c r="L407" i="2"/>
  <c r="L410" i="2"/>
  <c r="L413" i="2"/>
  <c r="L416" i="2"/>
  <c r="L419" i="2"/>
  <c r="L422" i="2"/>
  <c r="L425" i="2"/>
  <c r="L428" i="2"/>
  <c r="L431" i="2"/>
  <c r="L434" i="2"/>
  <c r="L437" i="2"/>
  <c r="L440" i="2"/>
  <c r="L443" i="2"/>
  <c r="L446" i="2"/>
  <c r="L449" i="2"/>
  <c r="L452" i="2"/>
  <c r="L455" i="2"/>
  <c r="L458" i="2"/>
  <c r="L461" i="2"/>
  <c r="L464" i="2"/>
  <c r="L467" i="2"/>
  <c r="L470" i="2"/>
  <c r="L473" i="2"/>
  <c r="M24" i="2"/>
  <c r="M42" i="2"/>
  <c r="M60" i="2"/>
  <c r="M78" i="2"/>
  <c r="M96" i="2"/>
  <c r="M114" i="2"/>
  <c r="M132" i="2"/>
  <c r="M150" i="2"/>
  <c r="M168" i="2"/>
  <c r="M186" i="2"/>
  <c r="M204" i="2"/>
  <c r="M222" i="2"/>
  <c r="M240" i="2"/>
  <c r="M258" i="2"/>
  <c r="M266" i="2"/>
  <c r="M269" i="2"/>
  <c r="M272" i="2"/>
  <c r="M275" i="2"/>
  <c r="M278" i="2"/>
  <c r="M281" i="2"/>
  <c r="M284" i="2"/>
  <c r="M287" i="2"/>
  <c r="M290" i="2"/>
  <c r="M293" i="2"/>
  <c r="M296" i="2"/>
  <c r="M299" i="2"/>
  <c r="M302" i="2"/>
  <c r="M305" i="2"/>
  <c r="M308" i="2"/>
  <c r="M311" i="2"/>
  <c r="M314" i="2"/>
  <c r="M317" i="2"/>
  <c r="M320" i="2"/>
  <c r="M323" i="2"/>
  <c r="M326" i="2"/>
  <c r="M329" i="2"/>
  <c r="M332" i="2"/>
  <c r="M335" i="2"/>
  <c r="M338" i="2"/>
  <c r="M341" i="2"/>
  <c r="M344" i="2"/>
  <c r="M347" i="2"/>
  <c r="M350" i="2"/>
  <c r="M353" i="2"/>
  <c r="M356" i="2"/>
  <c r="M359" i="2"/>
  <c r="M362" i="2"/>
  <c r="M365" i="2"/>
  <c r="M368" i="2"/>
  <c r="M371" i="2"/>
  <c r="M374" i="2"/>
  <c r="M377" i="2"/>
  <c r="M380" i="2"/>
  <c r="M383" i="2"/>
  <c r="M386" i="2"/>
  <c r="M389" i="2"/>
  <c r="M392" i="2"/>
  <c r="M395" i="2"/>
  <c r="M398" i="2"/>
  <c r="M401" i="2"/>
  <c r="M404" i="2"/>
  <c r="M407" i="2"/>
  <c r="M410" i="2"/>
  <c r="M413" i="2"/>
  <c r="M416" i="2"/>
  <c r="M419" i="2"/>
  <c r="M422" i="2"/>
  <c r="M425" i="2"/>
  <c r="M428" i="2"/>
  <c r="M431" i="2"/>
  <c r="M434" i="2"/>
  <c r="M437" i="2"/>
  <c r="M440" i="2"/>
  <c r="M443" i="2"/>
  <c r="M446" i="2"/>
  <c r="M449" i="2"/>
  <c r="M452" i="2"/>
  <c r="M455" i="2"/>
  <c r="M458" i="2"/>
  <c r="M461" i="2"/>
  <c r="M464" i="2"/>
  <c r="M467" i="2"/>
  <c r="M470" i="2"/>
  <c r="M473" i="2"/>
  <c r="L27" i="2"/>
  <c r="L135" i="2"/>
  <c r="L243" i="2"/>
  <c r="N278" i="2"/>
  <c r="N296" i="2"/>
  <c r="N314" i="2"/>
  <c r="N332" i="2"/>
  <c r="N350" i="2"/>
  <c r="N368" i="2"/>
  <c r="N386" i="2"/>
  <c r="N404" i="2"/>
  <c r="N422" i="2"/>
  <c r="N440" i="2"/>
  <c r="N458" i="2"/>
  <c r="N475" i="2"/>
  <c r="L479" i="2"/>
  <c r="L482" i="2"/>
  <c r="L485" i="2"/>
  <c r="L488" i="2"/>
  <c r="L491" i="2"/>
  <c r="L494" i="2"/>
  <c r="L497" i="2"/>
  <c r="L500" i="2"/>
  <c r="L503" i="2"/>
  <c r="L506" i="2"/>
  <c r="L509" i="2"/>
  <c r="L512" i="2"/>
  <c r="L515" i="2"/>
  <c r="L518" i="2"/>
  <c r="L521" i="2"/>
  <c r="L524" i="2"/>
  <c r="L527" i="2"/>
  <c r="L530" i="2"/>
  <c r="L533" i="2"/>
  <c r="L536" i="2"/>
  <c r="L539" i="2"/>
  <c r="L542" i="2"/>
  <c r="L545" i="2"/>
  <c r="L548" i="2"/>
  <c r="L551" i="2"/>
  <c r="L554" i="2"/>
  <c r="L557" i="2"/>
  <c r="L560" i="2"/>
  <c r="L563" i="2"/>
  <c r="L566" i="2"/>
  <c r="L569" i="2"/>
  <c r="L572" i="2"/>
  <c r="L575" i="2"/>
  <c r="L578" i="2"/>
  <c r="L581" i="2"/>
  <c r="L584" i="2"/>
  <c r="L587" i="2"/>
  <c r="L590" i="2"/>
  <c r="L593" i="2"/>
  <c r="L596" i="2"/>
  <c r="L599" i="2"/>
  <c r="L602" i="2"/>
  <c r="L605" i="2"/>
  <c r="L608" i="2"/>
  <c r="L611" i="2"/>
  <c r="L614" i="2"/>
  <c r="L617" i="2"/>
  <c r="L620" i="2"/>
  <c r="L623" i="2"/>
  <c r="L626" i="2"/>
  <c r="L629" i="2"/>
  <c r="L632" i="2"/>
  <c r="L635" i="2"/>
  <c r="L638" i="2"/>
  <c r="L641" i="2"/>
  <c r="L644" i="2"/>
  <c r="L647" i="2"/>
  <c r="L650" i="2"/>
  <c r="L653" i="2"/>
  <c r="L656" i="2"/>
  <c r="L659" i="2"/>
  <c r="L662" i="2"/>
  <c r="L665" i="2"/>
  <c r="L668" i="2"/>
  <c r="L671" i="2"/>
  <c r="L674" i="2"/>
  <c r="L677" i="2"/>
  <c r="L680" i="2"/>
  <c r="L683" i="2"/>
  <c r="L686" i="2"/>
  <c r="L689" i="2"/>
  <c r="M27" i="2"/>
  <c r="M135" i="2"/>
  <c r="M243" i="2"/>
  <c r="K279" i="2"/>
  <c r="K297" i="2"/>
  <c r="K315" i="2"/>
  <c r="K333" i="2"/>
  <c r="K351" i="2"/>
  <c r="K369" i="2"/>
  <c r="K387" i="2"/>
  <c r="K405" i="2"/>
  <c r="K423" i="2"/>
  <c r="K441" i="2"/>
  <c r="K459" i="2"/>
  <c r="K476" i="2"/>
  <c r="M479" i="2"/>
  <c r="M482" i="2"/>
  <c r="M485" i="2"/>
  <c r="M488" i="2"/>
  <c r="M491" i="2"/>
  <c r="M494" i="2"/>
  <c r="M497" i="2"/>
  <c r="M500" i="2"/>
  <c r="M503" i="2"/>
  <c r="M506" i="2"/>
  <c r="M509" i="2"/>
  <c r="M512" i="2"/>
  <c r="M515" i="2"/>
  <c r="M518" i="2"/>
  <c r="M521" i="2"/>
  <c r="M524" i="2"/>
  <c r="M527" i="2"/>
  <c r="M530" i="2"/>
  <c r="M533" i="2"/>
  <c r="M536" i="2"/>
  <c r="M539" i="2"/>
  <c r="M542" i="2"/>
  <c r="M545" i="2"/>
  <c r="M548" i="2"/>
  <c r="M551" i="2"/>
  <c r="M554" i="2"/>
  <c r="M557" i="2"/>
  <c r="M560" i="2"/>
  <c r="M563" i="2"/>
  <c r="M566" i="2"/>
  <c r="M569" i="2"/>
  <c r="M572" i="2"/>
  <c r="M575" i="2"/>
  <c r="M578" i="2"/>
  <c r="M581" i="2"/>
  <c r="M584" i="2"/>
  <c r="M587" i="2"/>
  <c r="M590" i="2"/>
  <c r="M593" i="2"/>
  <c r="M596" i="2"/>
  <c r="M599" i="2"/>
  <c r="M602" i="2"/>
  <c r="M605" i="2"/>
  <c r="M608" i="2"/>
  <c r="M611" i="2"/>
  <c r="M614" i="2"/>
  <c r="M617" i="2"/>
  <c r="M620" i="2"/>
  <c r="M623" i="2"/>
  <c r="M626" i="2"/>
  <c r="M629" i="2"/>
  <c r="M632" i="2"/>
  <c r="M635" i="2"/>
  <c r="M638" i="2"/>
  <c r="M641" i="2"/>
  <c r="M644" i="2"/>
  <c r="M647" i="2"/>
  <c r="M650" i="2"/>
  <c r="M653" i="2"/>
  <c r="M656" i="2"/>
  <c r="M659" i="2"/>
  <c r="M662" i="2"/>
  <c r="M665" i="2"/>
  <c r="M668" i="2"/>
  <c r="M671" i="2"/>
  <c r="M674" i="2"/>
  <c r="M677" i="2"/>
  <c r="M680" i="2"/>
  <c r="M683" i="2"/>
  <c r="M686" i="2"/>
  <c r="M689" i="2"/>
  <c r="L45" i="2"/>
  <c r="L153" i="2"/>
  <c r="L261" i="2"/>
  <c r="N281" i="2"/>
  <c r="N299" i="2"/>
  <c r="N317" i="2"/>
  <c r="N335" i="2"/>
  <c r="N353" i="2"/>
  <c r="N371" i="2"/>
  <c r="N389" i="2"/>
  <c r="N407" i="2"/>
  <c r="N425" i="2"/>
  <c r="N443" i="2"/>
  <c r="N461" i="2"/>
  <c r="L476" i="2"/>
  <c r="N479" i="2"/>
  <c r="N482" i="2"/>
  <c r="N485" i="2"/>
  <c r="N488" i="2"/>
  <c r="N491" i="2"/>
  <c r="N494" i="2"/>
  <c r="N497" i="2"/>
  <c r="N500" i="2"/>
  <c r="N503" i="2"/>
  <c r="N506" i="2"/>
  <c r="N509" i="2"/>
  <c r="N512" i="2"/>
  <c r="N515" i="2"/>
  <c r="N518" i="2"/>
  <c r="N521" i="2"/>
  <c r="N524" i="2"/>
  <c r="N527" i="2"/>
  <c r="N530" i="2"/>
  <c r="N533" i="2"/>
  <c r="N536" i="2"/>
  <c r="N539" i="2"/>
  <c r="N542" i="2"/>
  <c r="N545" i="2"/>
  <c r="N548" i="2"/>
  <c r="N551" i="2"/>
  <c r="N554" i="2"/>
  <c r="N557" i="2"/>
  <c r="N560" i="2"/>
  <c r="N563" i="2"/>
  <c r="N566" i="2"/>
  <c r="N569" i="2"/>
  <c r="N572" i="2"/>
  <c r="N575" i="2"/>
  <c r="N578" i="2"/>
  <c r="N581" i="2"/>
  <c r="N584" i="2"/>
  <c r="N587" i="2"/>
  <c r="N590" i="2"/>
  <c r="N593" i="2"/>
  <c r="N596" i="2"/>
  <c r="N599" i="2"/>
  <c r="N602" i="2"/>
  <c r="N605" i="2"/>
  <c r="N608" i="2"/>
  <c r="N611" i="2"/>
  <c r="N614" i="2"/>
  <c r="N617" i="2"/>
  <c r="N620" i="2"/>
  <c r="N623" i="2"/>
  <c r="N626" i="2"/>
  <c r="N629" i="2"/>
  <c r="N632" i="2"/>
  <c r="N635" i="2"/>
  <c r="N638" i="2"/>
  <c r="N641" i="2"/>
  <c r="N644" i="2"/>
  <c r="N647" i="2"/>
  <c r="N650" i="2"/>
  <c r="N653" i="2"/>
  <c r="N656" i="2"/>
  <c r="N659" i="2"/>
  <c r="N662" i="2"/>
  <c r="N665" i="2"/>
  <c r="N668" i="2"/>
  <c r="N671" i="2"/>
  <c r="N674" i="2"/>
  <c r="N677" i="2"/>
  <c r="N680" i="2"/>
  <c r="N683" i="2"/>
  <c r="N686" i="2"/>
  <c r="M45" i="2"/>
  <c r="M153" i="2"/>
  <c r="M261" i="2"/>
  <c r="K282" i="2"/>
  <c r="K300" i="2"/>
  <c r="K318" i="2"/>
  <c r="K336" i="2"/>
  <c r="K354" i="2"/>
  <c r="K372" i="2"/>
  <c r="K390" i="2"/>
  <c r="K408" i="2"/>
  <c r="K426" i="2"/>
  <c r="K444" i="2"/>
  <c r="K462" i="2"/>
  <c r="M476" i="2"/>
  <c r="K480" i="2"/>
  <c r="K483" i="2"/>
  <c r="K486" i="2"/>
  <c r="K489" i="2"/>
  <c r="K492" i="2"/>
  <c r="K495" i="2"/>
  <c r="K498" i="2"/>
  <c r="K501" i="2"/>
  <c r="K504" i="2"/>
  <c r="K507" i="2"/>
  <c r="K510" i="2"/>
  <c r="K513" i="2"/>
  <c r="K516" i="2"/>
  <c r="K519" i="2"/>
  <c r="K522" i="2"/>
  <c r="K525" i="2"/>
  <c r="K528" i="2"/>
  <c r="K531" i="2"/>
  <c r="K534" i="2"/>
  <c r="K537" i="2"/>
  <c r="K540" i="2"/>
  <c r="K543" i="2"/>
  <c r="K546" i="2"/>
  <c r="K549" i="2"/>
  <c r="K552" i="2"/>
  <c r="K555" i="2"/>
  <c r="K558" i="2"/>
  <c r="K561" i="2"/>
  <c r="K564" i="2"/>
  <c r="K567" i="2"/>
  <c r="K570" i="2"/>
  <c r="K573" i="2"/>
  <c r="K576" i="2"/>
  <c r="K579" i="2"/>
  <c r="K582" i="2"/>
  <c r="K585" i="2"/>
  <c r="K588" i="2"/>
  <c r="K591" i="2"/>
  <c r="K594" i="2"/>
  <c r="K597" i="2"/>
  <c r="K600" i="2"/>
  <c r="K603" i="2"/>
  <c r="K606" i="2"/>
  <c r="K609" i="2"/>
  <c r="K612" i="2"/>
  <c r="K615" i="2"/>
  <c r="K618" i="2"/>
  <c r="K621" i="2"/>
  <c r="K624" i="2"/>
  <c r="K627" i="2"/>
  <c r="K630" i="2"/>
  <c r="K633" i="2"/>
  <c r="K636" i="2"/>
  <c r="K639" i="2"/>
  <c r="K642" i="2"/>
  <c r="K645" i="2"/>
  <c r="K648" i="2"/>
  <c r="K651" i="2"/>
  <c r="K654" i="2"/>
  <c r="K657" i="2"/>
  <c r="K660" i="2"/>
  <c r="K663" i="2"/>
  <c r="K666" i="2"/>
  <c r="K669" i="2"/>
  <c r="K672" i="2"/>
  <c r="K675" i="2"/>
  <c r="K678" i="2"/>
  <c r="K681" i="2"/>
  <c r="K684" i="2"/>
  <c r="K687" i="2"/>
  <c r="L63" i="2"/>
  <c r="L171" i="2"/>
  <c r="N266" i="2"/>
  <c r="N284" i="2"/>
  <c r="N302" i="2"/>
  <c r="N320" i="2"/>
  <c r="N338" i="2"/>
  <c r="N356" i="2"/>
  <c r="N374" i="2"/>
  <c r="N392" i="2"/>
  <c r="N410" i="2"/>
  <c r="N428" i="2"/>
  <c r="N446" i="2"/>
  <c r="N464" i="2"/>
  <c r="N476" i="2"/>
  <c r="L480" i="2"/>
  <c r="L483" i="2"/>
  <c r="L486" i="2"/>
  <c r="L489" i="2"/>
  <c r="L492" i="2"/>
  <c r="L495" i="2"/>
  <c r="L498" i="2"/>
  <c r="L501" i="2"/>
  <c r="L504" i="2"/>
  <c r="L507" i="2"/>
  <c r="L510" i="2"/>
  <c r="L513" i="2"/>
  <c r="L516" i="2"/>
  <c r="L519" i="2"/>
  <c r="L522" i="2"/>
  <c r="L525" i="2"/>
  <c r="L528" i="2"/>
  <c r="L531" i="2"/>
  <c r="L534" i="2"/>
  <c r="L537" i="2"/>
  <c r="L540" i="2"/>
  <c r="L543" i="2"/>
  <c r="L546" i="2"/>
  <c r="L549" i="2"/>
  <c r="L552" i="2"/>
  <c r="L555" i="2"/>
  <c r="L558" i="2"/>
  <c r="L561" i="2"/>
  <c r="L564" i="2"/>
  <c r="L567" i="2"/>
  <c r="L570" i="2"/>
  <c r="L573" i="2"/>
  <c r="L576" i="2"/>
  <c r="L579" i="2"/>
  <c r="L582" i="2"/>
  <c r="L585" i="2"/>
  <c r="L588" i="2"/>
  <c r="L591" i="2"/>
  <c r="L594" i="2"/>
  <c r="L597" i="2"/>
  <c r="L600" i="2"/>
  <c r="L603" i="2"/>
  <c r="L606" i="2"/>
  <c r="L609" i="2"/>
  <c r="L612" i="2"/>
  <c r="L615" i="2"/>
  <c r="L618" i="2"/>
  <c r="L621" i="2"/>
  <c r="L624" i="2"/>
  <c r="L627" i="2"/>
  <c r="L630" i="2"/>
  <c r="L633" i="2"/>
  <c r="L636" i="2"/>
  <c r="L639" i="2"/>
  <c r="L642" i="2"/>
  <c r="L645" i="2"/>
  <c r="L648" i="2"/>
  <c r="L651" i="2"/>
  <c r="L654" i="2"/>
  <c r="L657" i="2"/>
  <c r="L660" i="2"/>
  <c r="L663" i="2"/>
  <c r="L666" i="2"/>
  <c r="L669" i="2"/>
  <c r="L672" i="2"/>
  <c r="L675" i="2"/>
  <c r="L678" i="2"/>
  <c r="L681" i="2"/>
  <c r="L684" i="2"/>
  <c r="L687" i="2"/>
  <c r="M63" i="2"/>
  <c r="M171" i="2"/>
  <c r="K267" i="2"/>
  <c r="K285" i="2"/>
  <c r="K303" i="2"/>
  <c r="K321" i="2"/>
  <c r="K339" i="2"/>
  <c r="K357" i="2"/>
  <c r="K375" i="2"/>
  <c r="K393" i="2"/>
  <c r="K411" i="2"/>
  <c r="K429" i="2"/>
  <c r="K447" i="2"/>
  <c r="K465" i="2"/>
  <c r="K477" i="2"/>
  <c r="M480" i="2"/>
  <c r="M483" i="2"/>
  <c r="M486" i="2"/>
  <c r="M489" i="2"/>
  <c r="M492" i="2"/>
  <c r="M495" i="2"/>
  <c r="M498" i="2"/>
  <c r="M501" i="2"/>
  <c r="M504" i="2"/>
  <c r="M507" i="2"/>
  <c r="M510" i="2"/>
  <c r="M513" i="2"/>
  <c r="M516" i="2"/>
  <c r="M519" i="2"/>
  <c r="M522" i="2"/>
  <c r="M525" i="2"/>
  <c r="M528" i="2"/>
  <c r="M531" i="2"/>
  <c r="M534" i="2"/>
  <c r="M537" i="2"/>
  <c r="M540" i="2"/>
  <c r="M543" i="2"/>
  <c r="M546" i="2"/>
  <c r="M549" i="2"/>
  <c r="M552" i="2"/>
  <c r="M555" i="2"/>
  <c r="M558" i="2"/>
  <c r="M561" i="2"/>
  <c r="M564" i="2"/>
  <c r="M567" i="2"/>
  <c r="M570" i="2"/>
  <c r="M573" i="2"/>
  <c r="M576" i="2"/>
  <c r="M579" i="2"/>
  <c r="M582" i="2"/>
  <c r="M585" i="2"/>
  <c r="M588" i="2"/>
  <c r="M591" i="2"/>
  <c r="M594" i="2"/>
  <c r="M597" i="2"/>
  <c r="M600" i="2"/>
  <c r="M603" i="2"/>
  <c r="M606" i="2"/>
  <c r="M609" i="2"/>
  <c r="M612" i="2"/>
  <c r="M615" i="2"/>
  <c r="M618" i="2"/>
  <c r="M621" i="2"/>
  <c r="M624" i="2"/>
  <c r="M627" i="2"/>
  <c r="M630" i="2"/>
  <c r="M633" i="2"/>
  <c r="M636" i="2"/>
  <c r="M639" i="2"/>
  <c r="M642" i="2"/>
  <c r="M645" i="2"/>
  <c r="M648" i="2"/>
  <c r="M651" i="2"/>
  <c r="M654" i="2"/>
  <c r="M657" i="2"/>
  <c r="M660" i="2"/>
  <c r="M663" i="2"/>
  <c r="M666" i="2"/>
  <c r="M669" i="2"/>
  <c r="M672" i="2"/>
  <c r="M675" i="2"/>
  <c r="M678" i="2"/>
  <c r="M681" i="2"/>
  <c r="M684" i="2"/>
  <c r="M687" i="2"/>
  <c r="L81" i="2"/>
  <c r="L189" i="2"/>
  <c r="N269" i="2"/>
  <c r="N287" i="2"/>
  <c r="N305" i="2"/>
  <c r="N323" i="2"/>
  <c r="N341" i="2"/>
  <c r="N359" i="2"/>
  <c r="N377" i="2"/>
  <c r="N395" i="2"/>
  <c r="N413" i="2"/>
  <c r="N431" i="2"/>
  <c r="N449" i="2"/>
  <c r="N467" i="2"/>
  <c r="N477" i="2"/>
  <c r="N480" i="2"/>
  <c r="N483" i="2"/>
  <c r="N486" i="2"/>
  <c r="N489" i="2"/>
  <c r="N492" i="2"/>
  <c r="N495" i="2"/>
  <c r="N498" i="2"/>
  <c r="N501" i="2"/>
  <c r="N504" i="2"/>
  <c r="N507" i="2"/>
  <c r="N510" i="2"/>
  <c r="N513" i="2"/>
  <c r="N516" i="2"/>
  <c r="N519" i="2"/>
  <c r="N522" i="2"/>
  <c r="N525" i="2"/>
  <c r="N528" i="2"/>
  <c r="N531" i="2"/>
  <c r="N534" i="2"/>
  <c r="N537" i="2"/>
  <c r="N540" i="2"/>
  <c r="N543" i="2"/>
  <c r="N546" i="2"/>
  <c r="N549" i="2"/>
  <c r="N552" i="2"/>
  <c r="N555" i="2"/>
  <c r="N558" i="2"/>
  <c r="N561" i="2"/>
  <c r="N564" i="2"/>
  <c r="N567" i="2"/>
  <c r="N570" i="2"/>
  <c r="N573" i="2"/>
  <c r="N576" i="2"/>
  <c r="N579" i="2"/>
  <c r="N582" i="2"/>
  <c r="N585" i="2"/>
  <c r="N588" i="2"/>
  <c r="N591" i="2"/>
  <c r="N594" i="2"/>
  <c r="N597" i="2"/>
  <c r="N600" i="2"/>
  <c r="N603" i="2"/>
  <c r="N606" i="2"/>
  <c r="N609" i="2"/>
  <c r="N612" i="2"/>
  <c r="N615" i="2"/>
  <c r="N618" i="2"/>
  <c r="N621" i="2"/>
  <c r="N624" i="2"/>
  <c r="N627" i="2"/>
  <c r="N630" i="2"/>
  <c r="N633" i="2"/>
  <c r="N636" i="2"/>
  <c r="N639" i="2"/>
  <c r="N642" i="2"/>
  <c r="N645" i="2"/>
  <c r="N648" i="2"/>
  <c r="N651" i="2"/>
  <c r="N654" i="2"/>
  <c r="N657" i="2"/>
  <c r="N660" i="2"/>
  <c r="N663" i="2"/>
  <c r="N666" i="2"/>
  <c r="N669" i="2"/>
  <c r="N672" i="2"/>
  <c r="N675" i="2"/>
  <c r="N678" i="2"/>
  <c r="N681" i="2"/>
  <c r="N684" i="2"/>
  <c r="N687" i="2"/>
  <c r="M81" i="2"/>
  <c r="M189" i="2"/>
  <c r="K270" i="2"/>
  <c r="K288" i="2"/>
  <c r="K306" i="2"/>
  <c r="K324" i="2"/>
  <c r="K342" i="2"/>
  <c r="K360" i="2"/>
  <c r="K378" i="2"/>
  <c r="K396" i="2"/>
  <c r="K414" i="2"/>
  <c r="K432" i="2"/>
  <c r="K450" i="2"/>
  <c r="K468" i="2"/>
  <c r="K478" i="2"/>
  <c r="K481" i="2"/>
  <c r="K484" i="2"/>
  <c r="K487" i="2"/>
  <c r="K490" i="2"/>
  <c r="K493" i="2"/>
  <c r="K496" i="2"/>
  <c r="K499" i="2"/>
  <c r="K502" i="2"/>
  <c r="K505" i="2"/>
  <c r="K508" i="2"/>
  <c r="K511" i="2"/>
  <c r="K514" i="2"/>
  <c r="K517" i="2"/>
  <c r="K520" i="2"/>
  <c r="K523" i="2"/>
  <c r="K526" i="2"/>
  <c r="K529" i="2"/>
  <c r="K532" i="2"/>
  <c r="K535" i="2"/>
  <c r="K538" i="2"/>
  <c r="K541" i="2"/>
  <c r="K544" i="2"/>
  <c r="K547" i="2"/>
  <c r="K550" i="2"/>
  <c r="K553" i="2"/>
  <c r="K556" i="2"/>
  <c r="K559" i="2"/>
  <c r="K562" i="2"/>
  <c r="K565" i="2"/>
  <c r="K568" i="2"/>
  <c r="K571" i="2"/>
  <c r="K574" i="2"/>
  <c r="K577" i="2"/>
  <c r="K580" i="2"/>
  <c r="K583" i="2"/>
  <c r="K586" i="2"/>
  <c r="K589" i="2"/>
  <c r="K592" i="2"/>
  <c r="K595" i="2"/>
  <c r="K598" i="2"/>
  <c r="K601" i="2"/>
  <c r="K604" i="2"/>
  <c r="K607" i="2"/>
  <c r="K610" i="2"/>
  <c r="K613" i="2"/>
  <c r="K616" i="2"/>
  <c r="K619" i="2"/>
  <c r="K622" i="2"/>
  <c r="K625" i="2"/>
  <c r="K628" i="2"/>
  <c r="K631" i="2"/>
  <c r="K634" i="2"/>
  <c r="K637" i="2"/>
  <c r="K640" i="2"/>
  <c r="K643" i="2"/>
  <c r="K646" i="2"/>
  <c r="K649" i="2"/>
  <c r="K652" i="2"/>
  <c r="K655" i="2"/>
  <c r="K658" i="2"/>
  <c r="K661" i="2"/>
  <c r="K664" i="2"/>
  <c r="K667" i="2"/>
  <c r="K670" i="2"/>
  <c r="K673" i="2"/>
  <c r="K676" i="2"/>
  <c r="K679" i="2"/>
  <c r="K682" i="2"/>
  <c r="K685" i="2"/>
  <c r="K688" i="2"/>
  <c r="L99" i="2"/>
  <c r="L207" i="2"/>
  <c r="N272" i="2"/>
  <c r="N290" i="2"/>
  <c r="N308" i="2"/>
  <c r="N326" i="2"/>
  <c r="N344" i="2"/>
  <c r="N362" i="2"/>
  <c r="N380" i="2"/>
  <c r="N398" i="2"/>
  <c r="N416" i="2"/>
  <c r="N434" i="2"/>
  <c r="N452" i="2"/>
  <c r="N470" i="2"/>
  <c r="L478" i="2"/>
  <c r="L481" i="2"/>
  <c r="L484" i="2"/>
  <c r="L487" i="2"/>
  <c r="L490" i="2"/>
  <c r="L493" i="2"/>
  <c r="L496" i="2"/>
  <c r="L499" i="2"/>
  <c r="L502" i="2"/>
  <c r="L505" i="2"/>
  <c r="L508" i="2"/>
  <c r="L511" i="2"/>
  <c r="L514" i="2"/>
  <c r="L517" i="2"/>
  <c r="L520" i="2"/>
  <c r="L523" i="2"/>
  <c r="L526" i="2"/>
  <c r="L529" i="2"/>
  <c r="L532" i="2"/>
  <c r="L535" i="2"/>
  <c r="L538" i="2"/>
  <c r="L541" i="2"/>
  <c r="L544" i="2"/>
  <c r="L547" i="2"/>
  <c r="L550" i="2"/>
  <c r="L553" i="2"/>
  <c r="L556" i="2"/>
  <c r="L559" i="2"/>
  <c r="L562" i="2"/>
  <c r="L565" i="2"/>
  <c r="L568" i="2"/>
  <c r="L571" i="2"/>
  <c r="L574" i="2"/>
  <c r="L577" i="2"/>
  <c r="L580" i="2"/>
  <c r="L583" i="2"/>
  <c r="L586" i="2"/>
  <c r="L589" i="2"/>
  <c r="L592" i="2"/>
  <c r="L595" i="2"/>
  <c r="L598" i="2"/>
  <c r="L601" i="2"/>
  <c r="L604" i="2"/>
  <c r="L607" i="2"/>
  <c r="L610" i="2"/>
  <c r="L613" i="2"/>
  <c r="L616" i="2"/>
  <c r="L619" i="2"/>
  <c r="L622" i="2"/>
  <c r="L625" i="2"/>
  <c r="L628" i="2"/>
  <c r="L631" i="2"/>
  <c r="L634" i="2"/>
  <c r="L637" i="2"/>
  <c r="L640" i="2"/>
  <c r="L643" i="2"/>
  <c r="L646" i="2"/>
  <c r="L649" i="2"/>
  <c r="L652" i="2"/>
  <c r="L655" i="2"/>
  <c r="L658" i="2"/>
  <c r="L661" i="2"/>
  <c r="L664" i="2"/>
  <c r="L667" i="2"/>
  <c r="L670" i="2"/>
  <c r="L673" i="2"/>
  <c r="L676" i="2"/>
  <c r="L679" i="2"/>
  <c r="L682" i="2"/>
  <c r="L685" i="2"/>
  <c r="L688" i="2"/>
  <c r="M99" i="2"/>
  <c r="M207" i="2"/>
  <c r="K273" i="2"/>
  <c r="K291" i="2"/>
  <c r="K309" i="2"/>
  <c r="K327" i="2"/>
  <c r="K345" i="2"/>
  <c r="K363" i="2"/>
  <c r="K381" i="2"/>
  <c r="K399" i="2"/>
  <c r="K417" i="2"/>
  <c r="K435" i="2"/>
  <c r="K453" i="2"/>
  <c r="K471" i="2"/>
  <c r="M478" i="2"/>
  <c r="M481" i="2"/>
  <c r="M484" i="2"/>
  <c r="M487" i="2"/>
  <c r="M490" i="2"/>
  <c r="M493" i="2"/>
  <c r="M496" i="2"/>
  <c r="M499" i="2"/>
  <c r="M502" i="2"/>
  <c r="M505" i="2"/>
  <c r="M508" i="2"/>
  <c r="M511" i="2"/>
  <c r="M514" i="2"/>
  <c r="M517" i="2"/>
  <c r="M520" i="2"/>
  <c r="M523" i="2"/>
  <c r="M526" i="2"/>
  <c r="M529" i="2"/>
  <c r="M532" i="2"/>
  <c r="M535" i="2"/>
  <c r="M538" i="2"/>
  <c r="M541" i="2"/>
  <c r="M544" i="2"/>
  <c r="M547" i="2"/>
  <c r="M550" i="2"/>
  <c r="M553" i="2"/>
  <c r="M556" i="2"/>
  <c r="M559" i="2"/>
  <c r="M562" i="2"/>
  <c r="M565" i="2"/>
  <c r="M568" i="2"/>
  <c r="M571" i="2"/>
  <c r="M574" i="2"/>
  <c r="M577" i="2"/>
  <c r="M580" i="2"/>
  <c r="M583" i="2"/>
  <c r="M586" i="2"/>
  <c r="M589" i="2"/>
  <c r="M592" i="2"/>
  <c r="M595" i="2"/>
  <c r="M598" i="2"/>
  <c r="M601" i="2"/>
  <c r="M604" i="2"/>
  <c r="M607" i="2"/>
  <c r="M610" i="2"/>
  <c r="M613" i="2"/>
  <c r="M616" i="2"/>
  <c r="M619" i="2"/>
  <c r="M622" i="2"/>
  <c r="M625" i="2"/>
  <c r="M628" i="2"/>
  <c r="M631" i="2"/>
  <c r="M634" i="2"/>
  <c r="M637" i="2"/>
  <c r="M640" i="2"/>
  <c r="M643" i="2"/>
  <c r="M646" i="2"/>
  <c r="M649" i="2"/>
  <c r="M652" i="2"/>
  <c r="M655" i="2"/>
  <c r="M658" i="2"/>
  <c r="M661" i="2"/>
  <c r="M664" i="2"/>
  <c r="M667" i="2"/>
  <c r="M670" i="2"/>
  <c r="M673" i="2"/>
  <c r="M676" i="2"/>
  <c r="M679" i="2"/>
  <c r="M682" i="2"/>
  <c r="M685" i="2"/>
  <c r="M688" i="2"/>
  <c r="L117" i="2"/>
  <c r="N347" i="2"/>
  <c r="N455" i="2"/>
  <c r="N490" i="2"/>
  <c r="N508" i="2"/>
  <c r="N526" i="2"/>
  <c r="N544" i="2"/>
  <c r="N562" i="2"/>
  <c r="N580" i="2"/>
  <c r="N598" i="2"/>
  <c r="N616" i="2"/>
  <c r="N634" i="2"/>
  <c r="N652" i="2"/>
  <c r="N670" i="2"/>
  <c r="N688" i="2"/>
  <c r="L692" i="2"/>
  <c r="L695" i="2"/>
  <c r="L698" i="2"/>
  <c r="L701" i="2"/>
  <c r="L704" i="2"/>
  <c r="L707" i="2"/>
  <c r="L710" i="2"/>
  <c r="L713" i="2"/>
  <c r="L716" i="2"/>
  <c r="L719" i="2"/>
  <c r="L722" i="2"/>
  <c r="L725" i="2"/>
  <c r="L728" i="2"/>
  <c r="L731" i="2"/>
  <c r="L734" i="2"/>
  <c r="L737" i="2"/>
  <c r="L740" i="2"/>
  <c r="L743" i="2"/>
  <c r="L746" i="2"/>
  <c r="L749" i="2"/>
  <c r="L752" i="2"/>
  <c r="L755" i="2"/>
  <c r="L758" i="2"/>
  <c r="L761" i="2"/>
  <c r="L764" i="2"/>
  <c r="L767" i="2"/>
  <c r="L770" i="2"/>
  <c r="L773" i="2"/>
  <c r="L776" i="2"/>
  <c r="L779" i="2"/>
  <c r="L782" i="2"/>
  <c r="L785" i="2"/>
  <c r="L788" i="2"/>
  <c r="L791" i="2"/>
  <c r="L794" i="2"/>
  <c r="L797" i="2"/>
  <c r="L800" i="2"/>
  <c r="L803" i="2"/>
  <c r="L806" i="2"/>
  <c r="L809" i="2"/>
  <c r="L812" i="2"/>
  <c r="L815" i="2"/>
  <c r="L818" i="2"/>
  <c r="L821" i="2"/>
  <c r="L824" i="2"/>
  <c r="L827" i="2"/>
  <c r="L830" i="2"/>
  <c r="L833" i="2"/>
  <c r="L836" i="2"/>
  <c r="L839" i="2"/>
  <c r="L842" i="2"/>
  <c r="L845" i="2"/>
  <c r="L848" i="2"/>
  <c r="L851" i="2"/>
  <c r="L854" i="2"/>
  <c r="L857" i="2"/>
  <c r="L860" i="2"/>
  <c r="L863" i="2"/>
  <c r="L866" i="2"/>
  <c r="L869" i="2"/>
  <c r="L872" i="2"/>
  <c r="L875" i="2"/>
  <c r="L878" i="2"/>
  <c r="L881" i="2"/>
  <c r="L884" i="2"/>
  <c r="L887" i="2"/>
  <c r="L890" i="2"/>
  <c r="L893" i="2"/>
  <c r="L896" i="2"/>
  <c r="L899" i="2"/>
  <c r="L902" i="2"/>
  <c r="M117" i="2"/>
  <c r="K348" i="2"/>
  <c r="K456" i="2"/>
  <c r="K491" i="2"/>
  <c r="K509" i="2"/>
  <c r="K527" i="2"/>
  <c r="K545" i="2"/>
  <c r="K563" i="2"/>
  <c r="K581" i="2"/>
  <c r="K599" i="2"/>
  <c r="K617" i="2"/>
  <c r="K635" i="2"/>
  <c r="K653" i="2"/>
  <c r="K671" i="2"/>
  <c r="K689" i="2"/>
  <c r="M692" i="2"/>
  <c r="M695" i="2"/>
  <c r="M698" i="2"/>
  <c r="M701" i="2"/>
  <c r="M704" i="2"/>
  <c r="M707" i="2"/>
  <c r="M710" i="2"/>
  <c r="M713" i="2"/>
  <c r="M716" i="2"/>
  <c r="M719" i="2"/>
  <c r="M722" i="2"/>
  <c r="M725" i="2"/>
  <c r="M728" i="2"/>
  <c r="M731" i="2"/>
  <c r="M734" i="2"/>
  <c r="M737" i="2"/>
  <c r="M740" i="2"/>
  <c r="M743" i="2"/>
  <c r="M746" i="2"/>
  <c r="M749" i="2"/>
  <c r="M752" i="2"/>
  <c r="M755" i="2"/>
  <c r="M758" i="2"/>
  <c r="M761" i="2"/>
  <c r="M764" i="2"/>
  <c r="M767" i="2"/>
  <c r="M770" i="2"/>
  <c r="M773" i="2"/>
  <c r="M776" i="2"/>
  <c r="M779" i="2"/>
  <c r="M782" i="2"/>
  <c r="M785" i="2"/>
  <c r="M788" i="2"/>
  <c r="M791" i="2"/>
  <c r="M794" i="2"/>
  <c r="M797" i="2"/>
  <c r="M800" i="2"/>
  <c r="M803" i="2"/>
  <c r="M806" i="2"/>
  <c r="M809" i="2"/>
  <c r="M812" i="2"/>
  <c r="M815" i="2"/>
  <c r="M818" i="2"/>
  <c r="M821" i="2"/>
  <c r="M824" i="2"/>
  <c r="M827" i="2"/>
  <c r="M830" i="2"/>
  <c r="M833" i="2"/>
  <c r="M836" i="2"/>
  <c r="M839" i="2"/>
  <c r="M842" i="2"/>
  <c r="M845" i="2"/>
  <c r="M848" i="2"/>
  <c r="M851" i="2"/>
  <c r="M854" i="2"/>
  <c r="M857" i="2"/>
  <c r="M860" i="2"/>
  <c r="M863" i="2"/>
  <c r="M866" i="2"/>
  <c r="M869" i="2"/>
  <c r="M872" i="2"/>
  <c r="M875" i="2"/>
  <c r="M878" i="2"/>
  <c r="M881" i="2"/>
  <c r="M884" i="2"/>
  <c r="M887" i="2"/>
  <c r="M890" i="2"/>
  <c r="M893" i="2"/>
  <c r="M896" i="2"/>
  <c r="M899" i="2"/>
  <c r="M902" i="2"/>
  <c r="M905" i="2"/>
  <c r="L225" i="2"/>
  <c r="N365" i="2"/>
  <c r="N473" i="2"/>
  <c r="N493" i="2"/>
  <c r="N511" i="2"/>
  <c r="N529" i="2"/>
  <c r="N547" i="2"/>
  <c r="N565" i="2"/>
  <c r="N583" i="2"/>
  <c r="N601" i="2"/>
  <c r="N619" i="2"/>
  <c r="N637" i="2"/>
  <c r="N655" i="2"/>
  <c r="N673" i="2"/>
  <c r="N689" i="2"/>
  <c r="N692" i="2"/>
  <c r="N695" i="2"/>
  <c r="N698" i="2"/>
  <c r="N701" i="2"/>
  <c r="N704" i="2"/>
  <c r="N707" i="2"/>
  <c r="N710" i="2"/>
  <c r="N713" i="2"/>
  <c r="N716" i="2"/>
  <c r="N719" i="2"/>
  <c r="N722" i="2"/>
  <c r="N725" i="2"/>
  <c r="N728" i="2"/>
  <c r="N731" i="2"/>
  <c r="N734" i="2"/>
  <c r="N737" i="2"/>
  <c r="N740" i="2"/>
  <c r="N743" i="2"/>
  <c r="N746" i="2"/>
  <c r="N749" i="2"/>
  <c r="N752" i="2"/>
  <c r="N755" i="2"/>
  <c r="N758" i="2"/>
  <c r="N761" i="2"/>
  <c r="N764" i="2"/>
  <c r="N767" i="2"/>
  <c r="N770" i="2"/>
  <c r="N773" i="2"/>
  <c r="N776" i="2"/>
  <c r="N779" i="2"/>
  <c r="N782" i="2"/>
  <c r="N785" i="2"/>
  <c r="N788" i="2"/>
  <c r="N791" i="2"/>
  <c r="N794" i="2"/>
  <c r="N797" i="2"/>
  <c r="N800" i="2"/>
  <c r="N803" i="2"/>
  <c r="N806" i="2"/>
  <c r="N809" i="2"/>
  <c r="N812" i="2"/>
  <c r="N815" i="2"/>
  <c r="N818" i="2"/>
  <c r="N821" i="2"/>
  <c r="N824" i="2"/>
  <c r="N827" i="2"/>
  <c r="N830" i="2"/>
  <c r="N833" i="2"/>
  <c r="N836" i="2"/>
  <c r="N839" i="2"/>
  <c r="N842" i="2"/>
  <c r="N845" i="2"/>
  <c r="N848" i="2"/>
  <c r="N851" i="2"/>
  <c r="N854" i="2"/>
  <c r="N857" i="2"/>
  <c r="N860" i="2"/>
  <c r="N863" i="2"/>
  <c r="N866" i="2"/>
  <c r="N869" i="2"/>
  <c r="N872" i="2"/>
  <c r="N875" i="2"/>
  <c r="N878" i="2"/>
  <c r="N881" i="2"/>
  <c r="N884" i="2"/>
  <c r="N887" i="2"/>
  <c r="N890" i="2"/>
  <c r="N893" i="2"/>
  <c r="N896" i="2"/>
  <c r="N899" i="2"/>
  <c r="N902" i="2"/>
  <c r="M225" i="2"/>
  <c r="K366" i="2"/>
  <c r="K474" i="2"/>
  <c r="K494" i="2"/>
  <c r="K512" i="2"/>
  <c r="K530" i="2"/>
  <c r="K548" i="2"/>
  <c r="K566" i="2"/>
  <c r="K584" i="2"/>
  <c r="K602" i="2"/>
  <c r="K620" i="2"/>
  <c r="K638" i="2"/>
  <c r="K656" i="2"/>
  <c r="K674" i="2"/>
  <c r="K690" i="2"/>
  <c r="K693" i="2"/>
  <c r="K696" i="2"/>
  <c r="K699" i="2"/>
  <c r="K702" i="2"/>
  <c r="K705" i="2"/>
  <c r="K708" i="2"/>
  <c r="K711" i="2"/>
  <c r="K714" i="2"/>
  <c r="K717" i="2"/>
  <c r="K720" i="2"/>
  <c r="K723" i="2"/>
  <c r="K726" i="2"/>
  <c r="K729" i="2"/>
  <c r="K732" i="2"/>
  <c r="K735" i="2"/>
  <c r="K738" i="2"/>
  <c r="K741" i="2"/>
  <c r="K744" i="2"/>
  <c r="K747" i="2"/>
  <c r="K750" i="2"/>
  <c r="K753" i="2"/>
  <c r="K756" i="2"/>
  <c r="K759" i="2"/>
  <c r="K762" i="2"/>
  <c r="K765" i="2"/>
  <c r="K768" i="2"/>
  <c r="K771" i="2"/>
  <c r="K774" i="2"/>
  <c r="K777" i="2"/>
  <c r="K780" i="2"/>
  <c r="K783" i="2"/>
  <c r="K786" i="2"/>
  <c r="K789" i="2"/>
  <c r="K792" i="2"/>
  <c r="K795" i="2"/>
  <c r="K798" i="2"/>
  <c r="K801" i="2"/>
  <c r="K804" i="2"/>
  <c r="K807" i="2"/>
  <c r="K810" i="2"/>
  <c r="K813" i="2"/>
  <c r="K816" i="2"/>
  <c r="K819" i="2"/>
  <c r="K822" i="2"/>
  <c r="K825" i="2"/>
  <c r="K828" i="2"/>
  <c r="K831" i="2"/>
  <c r="K834" i="2"/>
  <c r="K837" i="2"/>
  <c r="K840" i="2"/>
  <c r="K843" i="2"/>
  <c r="K846" i="2"/>
  <c r="K849" i="2"/>
  <c r="K852" i="2"/>
  <c r="K855" i="2"/>
  <c r="K858" i="2"/>
  <c r="K861" i="2"/>
  <c r="K864" i="2"/>
  <c r="K867" i="2"/>
  <c r="K870" i="2"/>
  <c r="K873" i="2"/>
  <c r="K876" i="2"/>
  <c r="K879" i="2"/>
  <c r="K882" i="2"/>
  <c r="K885" i="2"/>
  <c r="K888" i="2"/>
  <c r="K891" i="2"/>
  <c r="K894" i="2"/>
  <c r="K897" i="2"/>
  <c r="K900" i="2"/>
  <c r="K903" i="2"/>
  <c r="N275" i="2"/>
  <c r="N383" i="2"/>
  <c r="N478" i="2"/>
  <c r="N496" i="2"/>
  <c r="N514" i="2"/>
  <c r="N532" i="2"/>
  <c r="N550" i="2"/>
  <c r="N568" i="2"/>
  <c r="N586" i="2"/>
  <c r="N604" i="2"/>
  <c r="N622" i="2"/>
  <c r="N640" i="2"/>
  <c r="N658" i="2"/>
  <c r="N676" i="2"/>
  <c r="L690" i="2"/>
  <c r="L693" i="2"/>
  <c r="L696" i="2"/>
  <c r="L699" i="2"/>
  <c r="L702" i="2"/>
  <c r="L705" i="2"/>
  <c r="L708" i="2"/>
  <c r="L711" i="2"/>
  <c r="L714" i="2"/>
  <c r="L717" i="2"/>
  <c r="L720" i="2"/>
  <c r="L723" i="2"/>
  <c r="L726" i="2"/>
  <c r="L729" i="2"/>
  <c r="L732" i="2"/>
  <c r="L735" i="2"/>
  <c r="L738" i="2"/>
  <c r="L741" i="2"/>
  <c r="L744" i="2"/>
  <c r="L747" i="2"/>
  <c r="L750" i="2"/>
  <c r="L753" i="2"/>
  <c r="L756" i="2"/>
  <c r="L759" i="2"/>
  <c r="L762" i="2"/>
  <c r="L765" i="2"/>
  <c r="L768" i="2"/>
  <c r="L771" i="2"/>
  <c r="L774" i="2"/>
  <c r="L777" i="2"/>
  <c r="L780" i="2"/>
  <c r="L783" i="2"/>
  <c r="L786" i="2"/>
  <c r="L789" i="2"/>
  <c r="L792" i="2"/>
  <c r="L795" i="2"/>
  <c r="L798" i="2"/>
  <c r="L801" i="2"/>
  <c r="L804" i="2"/>
  <c r="L807" i="2"/>
  <c r="L810" i="2"/>
  <c r="L813" i="2"/>
  <c r="L816" i="2"/>
  <c r="L819" i="2"/>
  <c r="L822" i="2"/>
  <c r="L825" i="2"/>
  <c r="L828" i="2"/>
  <c r="L831" i="2"/>
  <c r="L834" i="2"/>
  <c r="L837" i="2"/>
  <c r="L840" i="2"/>
  <c r="L843" i="2"/>
  <c r="L846" i="2"/>
  <c r="L849" i="2"/>
  <c r="L852" i="2"/>
  <c r="L855" i="2"/>
  <c r="L858" i="2"/>
  <c r="L861" i="2"/>
  <c r="L864" i="2"/>
  <c r="L867" i="2"/>
  <c r="L870" i="2"/>
  <c r="L873" i="2"/>
  <c r="L876" i="2"/>
  <c r="L879" i="2"/>
  <c r="L882" i="2"/>
  <c r="L885" i="2"/>
  <c r="L888" i="2"/>
  <c r="L891" i="2"/>
  <c r="L894" i="2"/>
  <c r="L897" i="2"/>
  <c r="L900" i="2"/>
  <c r="K276" i="2"/>
  <c r="K384" i="2"/>
  <c r="K479" i="2"/>
  <c r="K497" i="2"/>
  <c r="K515" i="2"/>
  <c r="K533" i="2"/>
  <c r="K551" i="2"/>
  <c r="K569" i="2"/>
  <c r="K587" i="2"/>
  <c r="K605" i="2"/>
  <c r="K623" i="2"/>
  <c r="K641" i="2"/>
  <c r="K659" i="2"/>
  <c r="K677" i="2"/>
  <c r="M690" i="2"/>
  <c r="M693" i="2"/>
  <c r="M696" i="2"/>
  <c r="M699" i="2"/>
  <c r="M702" i="2"/>
  <c r="M705" i="2"/>
  <c r="M708" i="2"/>
  <c r="M711" i="2"/>
  <c r="M714" i="2"/>
  <c r="M717" i="2"/>
  <c r="M720" i="2"/>
  <c r="M723" i="2"/>
  <c r="M726" i="2"/>
  <c r="M729" i="2"/>
  <c r="M732" i="2"/>
  <c r="M735" i="2"/>
  <c r="M738" i="2"/>
  <c r="M741" i="2"/>
  <c r="M744" i="2"/>
  <c r="M747" i="2"/>
  <c r="M750" i="2"/>
  <c r="M753" i="2"/>
  <c r="M756" i="2"/>
  <c r="M759" i="2"/>
  <c r="M762" i="2"/>
  <c r="M765" i="2"/>
  <c r="M768" i="2"/>
  <c r="M771" i="2"/>
  <c r="M774" i="2"/>
  <c r="M777" i="2"/>
  <c r="M780" i="2"/>
  <c r="M783" i="2"/>
  <c r="M786" i="2"/>
  <c r="M789" i="2"/>
  <c r="M792" i="2"/>
  <c r="M795" i="2"/>
  <c r="M798" i="2"/>
  <c r="M801" i="2"/>
  <c r="M804" i="2"/>
  <c r="M807" i="2"/>
  <c r="M810" i="2"/>
  <c r="M813" i="2"/>
  <c r="M816" i="2"/>
  <c r="M819" i="2"/>
  <c r="M822" i="2"/>
  <c r="M825" i="2"/>
  <c r="M828" i="2"/>
  <c r="M831" i="2"/>
  <c r="M834" i="2"/>
  <c r="M837" i="2"/>
  <c r="M840" i="2"/>
  <c r="M843" i="2"/>
  <c r="M846" i="2"/>
  <c r="M849" i="2"/>
  <c r="M852" i="2"/>
  <c r="M855" i="2"/>
  <c r="M858" i="2"/>
  <c r="M861" i="2"/>
  <c r="M864" i="2"/>
  <c r="M867" i="2"/>
  <c r="M870" i="2"/>
  <c r="M873" i="2"/>
  <c r="M876" i="2"/>
  <c r="M879" i="2"/>
  <c r="M882" i="2"/>
  <c r="M885" i="2"/>
  <c r="M888" i="2"/>
  <c r="M891" i="2"/>
  <c r="M894" i="2"/>
  <c r="M897" i="2"/>
  <c r="M900" i="2"/>
  <c r="M903" i="2"/>
  <c r="N293" i="2"/>
  <c r="N401" i="2"/>
  <c r="N481" i="2"/>
  <c r="N499" i="2"/>
  <c r="N517" i="2"/>
  <c r="N535" i="2"/>
  <c r="N553" i="2"/>
  <c r="N571" i="2"/>
  <c r="N589" i="2"/>
  <c r="N607" i="2"/>
  <c r="N625" i="2"/>
  <c r="N643" i="2"/>
  <c r="N661" i="2"/>
  <c r="N679" i="2"/>
  <c r="N690" i="2"/>
  <c r="N693" i="2"/>
  <c r="N696" i="2"/>
  <c r="N699" i="2"/>
  <c r="N702" i="2"/>
  <c r="N705" i="2"/>
  <c r="N708" i="2"/>
  <c r="N711" i="2"/>
  <c r="N714" i="2"/>
  <c r="N717" i="2"/>
  <c r="N720" i="2"/>
  <c r="N723" i="2"/>
  <c r="N726" i="2"/>
  <c r="N729" i="2"/>
  <c r="N732" i="2"/>
  <c r="N735" i="2"/>
  <c r="N738" i="2"/>
  <c r="N741" i="2"/>
  <c r="N744" i="2"/>
  <c r="N747" i="2"/>
  <c r="N750" i="2"/>
  <c r="N753" i="2"/>
  <c r="N756" i="2"/>
  <c r="N759" i="2"/>
  <c r="N762" i="2"/>
  <c r="N765" i="2"/>
  <c r="N768" i="2"/>
  <c r="N771" i="2"/>
  <c r="N774" i="2"/>
  <c r="N777" i="2"/>
  <c r="N780" i="2"/>
  <c r="N783" i="2"/>
  <c r="N786" i="2"/>
  <c r="N789" i="2"/>
  <c r="N792" i="2"/>
  <c r="N795" i="2"/>
  <c r="N798" i="2"/>
  <c r="N801" i="2"/>
  <c r="N804" i="2"/>
  <c r="N807" i="2"/>
  <c r="N810" i="2"/>
  <c r="N813" i="2"/>
  <c r="N816" i="2"/>
  <c r="N819" i="2"/>
  <c r="N822" i="2"/>
  <c r="N825" i="2"/>
  <c r="N828" i="2"/>
  <c r="N831" i="2"/>
  <c r="N834" i="2"/>
  <c r="N837" i="2"/>
  <c r="N840" i="2"/>
  <c r="N843" i="2"/>
  <c r="N846" i="2"/>
  <c r="N849" i="2"/>
  <c r="N852" i="2"/>
  <c r="N855" i="2"/>
  <c r="N858" i="2"/>
  <c r="N861" i="2"/>
  <c r="N864" i="2"/>
  <c r="N867" i="2"/>
  <c r="N870" i="2"/>
  <c r="N873" i="2"/>
  <c r="N876" i="2"/>
  <c r="N879" i="2"/>
  <c r="N882" i="2"/>
  <c r="N885" i="2"/>
  <c r="N888" i="2"/>
  <c r="N891" i="2"/>
  <c r="N894" i="2"/>
  <c r="N897" i="2"/>
  <c r="N900" i="2"/>
  <c r="N903" i="2"/>
  <c r="K294" i="2"/>
  <c r="K402" i="2"/>
  <c r="K482" i="2"/>
  <c r="K500" i="2"/>
  <c r="K518" i="2"/>
  <c r="K536" i="2"/>
  <c r="K554" i="2"/>
  <c r="K572" i="2"/>
  <c r="K590" i="2"/>
  <c r="K608" i="2"/>
  <c r="K626" i="2"/>
  <c r="K644" i="2"/>
  <c r="K662" i="2"/>
  <c r="K680" i="2"/>
  <c r="K691" i="2"/>
  <c r="K694" i="2"/>
  <c r="K697" i="2"/>
  <c r="K700" i="2"/>
  <c r="K703" i="2"/>
  <c r="K706" i="2"/>
  <c r="K709" i="2"/>
  <c r="K712" i="2"/>
  <c r="K715" i="2"/>
  <c r="K718" i="2"/>
  <c r="K721" i="2"/>
  <c r="K724" i="2"/>
  <c r="K727" i="2"/>
  <c r="K730" i="2"/>
  <c r="K733" i="2"/>
  <c r="K736" i="2"/>
  <c r="K739" i="2"/>
  <c r="K742" i="2"/>
  <c r="K745" i="2"/>
  <c r="K748" i="2"/>
  <c r="K751" i="2"/>
  <c r="K754" i="2"/>
  <c r="K757" i="2"/>
  <c r="K760" i="2"/>
  <c r="K763" i="2"/>
  <c r="K766" i="2"/>
  <c r="K769" i="2"/>
  <c r="K772" i="2"/>
  <c r="K775" i="2"/>
  <c r="K778" i="2"/>
  <c r="K781" i="2"/>
  <c r="K784" i="2"/>
  <c r="K787" i="2"/>
  <c r="K790" i="2"/>
  <c r="K793" i="2"/>
  <c r="K796" i="2"/>
  <c r="K799" i="2"/>
  <c r="K802" i="2"/>
  <c r="K805" i="2"/>
  <c r="K808" i="2"/>
  <c r="K811" i="2"/>
  <c r="K814" i="2"/>
  <c r="K817" i="2"/>
  <c r="K820" i="2"/>
  <c r="K823" i="2"/>
  <c r="K826" i="2"/>
  <c r="K829" i="2"/>
  <c r="K832" i="2"/>
  <c r="K835" i="2"/>
  <c r="K838" i="2"/>
  <c r="K841" i="2"/>
  <c r="K844" i="2"/>
  <c r="K847" i="2"/>
  <c r="K850" i="2"/>
  <c r="K853" i="2"/>
  <c r="K856" i="2"/>
  <c r="K859" i="2"/>
  <c r="K862" i="2"/>
  <c r="K865" i="2"/>
  <c r="K868" i="2"/>
  <c r="K871" i="2"/>
  <c r="K874" i="2"/>
  <c r="K877" i="2"/>
  <c r="K880" i="2"/>
  <c r="K883" i="2"/>
  <c r="K886" i="2"/>
  <c r="K889" i="2"/>
  <c r="K892" i="2"/>
  <c r="K895" i="2"/>
  <c r="K898" i="2"/>
  <c r="K901" i="2"/>
  <c r="N311" i="2"/>
  <c r="N419" i="2"/>
  <c r="N484" i="2"/>
  <c r="N502" i="2"/>
  <c r="N520" i="2"/>
  <c r="N538" i="2"/>
  <c r="N556" i="2"/>
  <c r="N574" i="2"/>
  <c r="N592" i="2"/>
  <c r="N610" i="2"/>
  <c r="N628" i="2"/>
  <c r="N646" i="2"/>
  <c r="N664" i="2"/>
  <c r="N682" i="2"/>
  <c r="L691" i="2"/>
  <c r="L694" i="2"/>
  <c r="L697" i="2"/>
  <c r="L700" i="2"/>
  <c r="L703" i="2"/>
  <c r="L706" i="2"/>
  <c r="L709" i="2"/>
  <c r="L712" i="2"/>
  <c r="L715" i="2"/>
  <c r="L718" i="2"/>
  <c r="L721" i="2"/>
  <c r="L724" i="2"/>
  <c r="L727" i="2"/>
  <c r="L730" i="2"/>
  <c r="L733" i="2"/>
  <c r="L736" i="2"/>
  <c r="L739" i="2"/>
  <c r="L742" i="2"/>
  <c r="L745" i="2"/>
  <c r="L748" i="2"/>
  <c r="L751" i="2"/>
  <c r="L754" i="2"/>
  <c r="L757" i="2"/>
  <c r="L760" i="2"/>
  <c r="L763" i="2"/>
  <c r="L766" i="2"/>
  <c r="L769" i="2"/>
  <c r="L772" i="2"/>
  <c r="L775" i="2"/>
  <c r="L778" i="2"/>
  <c r="L781" i="2"/>
  <c r="L784" i="2"/>
  <c r="L787" i="2"/>
  <c r="L790" i="2"/>
  <c r="L793" i="2"/>
  <c r="L796" i="2"/>
  <c r="L799" i="2"/>
  <c r="L802" i="2"/>
  <c r="L805" i="2"/>
  <c r="L808" i="2"/>
  <c r="L811" i="2"/>
  <c r="L814" i="2"/>
  <c r="L817" i="2"/>
  <c r="L820" i="2"/>
  <c r="L823" i="2"/>
  <c r="L826" i="2"/>
  <c r="L829" i="2"/>
  <c r="L832" i="2"/>
  <c r="L835" i="2"/>
  <c r="L838" i="2"/>
  <c r="L841" i="2"/>
  <c r="L844" i="2"/>
  <c r="L847" i="2"/>
  <c r="L850" i="2"/>
  <c r="L853" i="2"/>
  <c r="L856" i="2"/>
  <c r="L859" i="2"/>
  <c r="L862" i="2"/>
  <c r="L865" i="2"/>
  <c r="L868" i="2"/>
  <c r="L871" i="2"/>
  <c r="L874" i="2"/>
  <c r="L877" i="2"/>
  <c r="L880" i="2"/>
  <c r="L883" i="2"/>
  <c r="L886" i="2"/>
  <c r="L889" i="2"/>
  <c r="L892" i="2"/>
  <c r="L895" i="2"/>
  <c r="L898" i="2"/>
  <c r="L901" i="2"/>
  <c r="K330" i="2"/>
  <c r="K438" i="2"/>
  <c r="K488" i="2"/>
  <c r="K506" i="2"/>
  <c r="K524" i="2"/>
  <c r="K542" i="2"/>
  <c r="K560" i="2"/>
  <c r="K578" i="2"/>
  <c r="K596" i="2"/>
  <c r="K614" i="2"/>
  <c r="K632" i="2"/>
  <c r="K650" i="2"/>
  <c r="K668" i="2"/>
  <c r="K686" i="2"/>
  <c r="K692" i="2"/>
  <c r="K695" i="2"/>
  <c r="K698" i="2"/>
  <c r="K701" i="2"/>
  <c r="K704" i="2"/>
  <c r="K707" i="2"/>
  <c r="K710" i="2"/>
  <c r="K713" i="2"/>
  <c r="K716" i="2"/>
  <c r="K719" i="2"/>
  <c r="K722" i="2"/>
  <c r="K725" i="2"/>
  <c r="K728" i="2"/>
  <c r="K731" i="2"/>
  <c r="K734" i="2"/>
  <c r="K737" i="2"/>
  <c r="K740" i="2"/>
  <c r="K743" i="2"/>
  <c r="K746" i="2"/>
  <c r="K749" i="2"/>
  <c r="K752" i="2"/>
  <c r="K755" i="2"/>
  <c r="K758" i="2"/>
  <c r="K761" i="2"/>
  <c r="K764" i="2"/>
  <c r="K767" i="2"/>
  <c r="K770" i="2"/>
  <c r="K773" i="2"/>
  <c r="K776" i="2"/>
  <c r="K779" i="2"/>
  <c r="K782" i="2"/>
  <c r="K785" i="2"/>
  <c r="K788" i="2"/>
  <c r="K791" i="2"/>
  <c r="K794" i="2"/>
  <c r="K797" i="2"/>
  <c r="K800" i="2"/>
  <c r="K803" i="2"/>
  <c r="K806" i="2"/>
  <c r="K809" i="2"/>
  <c r="K812" i="2"/>
  <c r="K815" i="2"/>
  <c r="K818" i="2"/>
  <c r="K821" i="2"/>
  <c r="K824" i="2"/>
  <c r="K827" i="2"/>
  <c r="K830" i="2"/>
  <c r="K833" i="2"/>
  <c r="K836" i="2"/>
  <c r="K839" i="2"/>
  <c r="K842" i="2"/>
  <c r="K845" i="2"/>
  <c r="K848" i="2"/>
  <c r="K851" i="2"/>
  <c r="K854" i="2"/>
  <c r="K857" i="2"/>
  <c r="K860" i="2"/>
  <c r="K863" i="2"/>
  <c r="K866" i="2"/>
  <c r="K869" i="2"/>
  <c r="K872" i="2"/>
  <c r="K875" i="2"/>
  <c r="K878" i="2"/>
  <c r="K881" i="2"/>
  <c r="K884" i="2"/>
  <c r="K887" i="2"/>
  <c r="K890" i="2"/>
  <c r="K893" i="2"/>
  <c r="K896" i="2"/>
  <c r="K899" i="2"/>
  <c r="K902" i="2"/>
  <c r="K312" i="2"/>
  <c r="K557" i="2"/>
  <c r="K665" i="2"/>
  <c r="M703" i="2"/>
  <c r="M721" i="2"/>
  <c r="M739" i="2"/>
  <c r="M757" i="2"/>
  <c r="M775" i="2"/>
  <c r="M793" i="2"/>
  <c r="M811" i="2"/>
  <c r="M829" i="2"/>
  <c r="M847" i="2"/>
  <c r="M865" i="2"/>
  <c r="M883" i="2"/>
  <c r="M901" i="2"/>
  <c r="M906" i="2"/>
  <c r="M909" i="2"/>
  <c r="M912" i="2"/>
  <c r="M915" i="2"/>
  <c r="M918" i="2"/>
  <c r="M921" i="2"/>
  <c r="M924" i="2"/>
  <c r="M927" i="2"/>
  <c r="M930" i="2"/>
  <c r="M933" i="2"/>
  <c r="M936" i="2"/>
  <c r="M939" i="2"/>
  <c r="M942" i="2"/>
  <c r="M945" i="2"/>
  <c r="M948" i="2"/>
  <c r="M951" i="2"/>
  <c r="M954" i="2"/>
  <c r="M957" i="2"/>
  <c r="M960" i="2"/>
  <c r="M963" i="2"/>
  <c r="M966" i="2"/>
  <c r="M969" i="2"/>
  <c r="M972" i="2"/>
  <c r="M975" i="2"/>
  <c r="M978" i="2"/>
  <c r="M981" i="2"/>
  <c r="M984" i="2"/>
  <c r="M987" i="2"/>
  <c r="M990" i="2"/>
  <c r="M993" i="2"/>
  <c r="M996" i="2"/>
  <c r="M999" i="2"/>
  <c r="M1002" i="2"/>
  <c r="M1005" i="2"/>
  <c r="M1008" i="2"/>
  <c r="N329" i="2"/>
  <c r="N559" i="2"/>
  <c r="N667" i="2"/>
  <c r="N703" i="2"/>
  <c r="N721" i="2"/>
  <c r="N739" i="2"/>
  <c r="N757" i="2"/>
  <c r="N775" i="2"/>
  <c r="N793" i="2"/>
  <c r="N811" i="2"/>
  <c r="N829" i="2"/>
  <c r="N847" i="2"/>
  <c r="N865" i="2"/>
  <c r="N883" i="2"/>
  <c r="N901" i="2"/>
  <c r="N906" i="2"/>
  <c r="N909" i="2"/>
  <c r="N912" i="2"/>
  <c r="N915" i="2"/>
  <c r="N918" i="2"/>
  <c r="N921" i="2"/>
  <c r="N924" i="2"/>
  <c r="N927" i="2"/>
  <c r="N930" i="2"/>
  <c r="N933" i="2"/>
  <c r="N936" i="2"/>
  <c r="N939" i="2"/>
  <c r="N942" i="2"/>
  <c r="N945" i="2"/>
  <c r="N948" i="2"/>
  <c r="N951" i="2"/>
  <c r="N954" i="2"/>
  <c r="N957" i="2"/>
  <c r="N960" i="2"/>
  <c r="N963" i="2"/>
  <c r="N966" i="2"/>
  <c r="N969" i="2"/>
  <c r="N972" i="2"/>
  <c r="N975" i="2"/>
  <c r="N978" i="2"/>
  <c r="N981" i="2"/>
  <c r="N984" i="2"/>
  <c r="N987" i="2"/>
  <c r="N990" i="2"/>
  <c r="N993" i="2"/>
  <c r="N996" i="2"/>
  <c r="N999" i="2"/>
  <c r="N1002" i="2"/>
  <c r="N1005" i="2"/>
  <c r="N1008" i="2"/>
  <c r="K420" i="2"/>
  <c r="K575" i="2"/>
  <c r="K683" i="2"/>
  <c r="M706" i="2"/>
  <c r="M724" i="2"/>
  <c r="M742" i="2"/>
  <c r="M760" i="2"/>
  <c r="M778" i="2"/>
  <c r="M796" i="2"/>
  <c r="M814" i="2"/>
  <c r="M832" i="2"/>
  <c r="M850" i="2"/>
  <c r="M868" i="2"/>
  <c r="M886" i="2"/>
  <c r="L903" i="2"/>
  <c r="K907" i="2"/>
  <c r="K910" i="2"/>
  <c r="K913" i="2"/>
  <c r="K916" i="2"/>
  <c r="K919" i="2"/>
  <c r="K922" i="2"/>
  <c r="K925" i="2"/>
  <c r="K928" i="2"/>
  <c r="K931" i="2"/>
  <c r="K934" i="2"/>
  <c r="K937" i="2"/>
  <c r="K940" i="2"/>
  <c r="K943" i="2"/>
  <c r="K946" i="2"/>
  <c r="K949" i="2"/>
  <c r="K952" i="2"/>
  <c r="K955" i="2"/>
  <c r="K958" i="2"/>
  <c r="K961" i="2"/>
  <c r="K964" i="2"/>
  <c r="K967" i="2"/>
  <c r="K970" i="2"/>
  <c r="K973" i="2"/>
  <c r="K976" i="2"/>
  <c r="K979" i="2"/>
  <c r="K982" i="2"/>
  <c r="K985" i="2"/>
  <c r="K988" i="2"/>
  <c r="K991" i="2"/>
  <c r="K994" i="2"/>
  <c r="K997" i="2"/>
  <c r="K1000" i="2"/>
  <c r="K1003" i="2"/>
  <c r="K1006" i="2"/>
  <c r="L9" i="2"/>
  <c r="T9" i="1" s="1"/>
  <c r="N437" i="2"/>
  <c r="N577" i="2"/>
  <c r="N685" i="2"/>
  <c r="N706" i="2"/>
  <c r="N724" i="2"/>
  <c r="N742" i="2"/>
  <c r="N760" i="2"/>
  <c r="N778" i="2"/>
  <c r="N796" i="2"/>
  <c r="N814" i="2"/>
  <c r="N832" i="2"/>
  <c r="N850" i="2"/>
  <c r="N868" i="2"/>
  <c r="N886" i="2"/>
  <c r="K904" i="2"/>
  <c r="L907" i="2"/>
  <c r="L910" i="2"/>
  <c r="L913" i="2"/>
  <c r="L916" i="2"/>
  <c r="L919" i="2"/>
  <c r="L922" i="2"/>
  <c r="L925" i="2"/>
  <c r="L928" i="2"/>
  <c r="L931" i="2"/>
  <c r="L934" i="2"/>
  <c r="L937" i="2"/>
  <c r="L940" i="2"/>
  <c r="L943" i="2"/>
  <c r="L946" i="2"/>
  <c r="L949" i="2"/>
  <c r="L952" i="2"/>
  <c r="L955" i="2"/>
  <c r="L958" i="2"/>
  <c r="L961" i="2"/>
  <c r="L964" i="2"/>
  <c r="L967" i="2"/>
  <c r="L970" i="2"/>
  <c r="L973" i="2"/>
  <c r="L976" i="2"/>
  <c r="L979" i="2"/>
  <c r="L982" i="2"/>
  <c r="L985" i="2"/>
  <c r="L988" i="2"/>
  <c r="L991" i="2"/>
  <c r="L994" i="2"/>
  <c r="L997" i="2"/>
  <c r="L1000" i="2"/>
  <c r="L1003" i="2"/>
  <c r="L1006" i="2"/>
  <c r="M9" i="2"/>
  <c r="T12" i="1" s="1"/>
  <c r="K485" i="2"/>
  <c r="K593" i="2"/>
  <c r="M691" i="2"/>
  <c r="M709" i="2"/>
  <c r="M727" i="2"/>
  <c r="M745" i="2"/>
  <c r="M763" i="2"/>
  <c r="M781" i="2"/>
  <c r="M799" i="2"/>
  <c r="M817" i="2"/>
  <c r="M835" i="2"/>
  <c r="M853" i="2"/>
  <c r="M871" i="2"/>
  <c r="M889" i="2"/>
  <c r="L904" i="2"/>
  <c r="M907" i="2"/>
  <c r="M910" i="2"/>
  <c r="M913" i="2"/>
  <c r="M916" i="2"/>
  <c r="M919" i="2"/>
  <c r="M922" i="2"/>
  <c r="M925" i="2"/>
  <c r="M928" i="2"/>
  <c r="M931" i="2"/>
  <c r="M934" i="2"/>
  <c r="M937" i="2"/>
  <c r="M940" i="2"/>
  <c r="M943" i="2"/>
  <c r="M946" i="2"/>
  <c r="M949" i="2"/>
  <c r="M952" i="2"/>
  <c r="M955" i="2"/>
  <c r="M958" i="2"/>
  <c r="M961" i="2"/>
  <c r="M964" i="2"/>
  <c r="M967" i="2"/>
  <c r="M970" i="2"/>
  <c r="M973" i="2"/>
  <c r="M976" i="2"/>
  <c r="M979" i="2"/>
  <c r="M982" i="2"/>
  <c r="M985" i="2"/>
  <c r="M988" i="2"/>
  <c r="M991" i="2"/>
  <c r="M994" i="2"/>
  <c r="M997" i="2"/>
  <c r="M1000" i="2"/>
  <c r="M1003" i="2"/>
  <c r="M1006" i="2"/>
  <c r="N9" i="2"/>
  <c r="T13" i="1" s="1"/>
  <c r="N487" i="2"/>
  <c r="N595" i="2"/>
  <c r="N691" i="2"/>
  <c r="N709" i="2"/>
  <c r="N727" i="2"/>
  <c r="N745" i="2"/>
  <c r="N763" i="2"/>
  <c r="N781" i="2"/>
  <c r="N799" i="2"/>
  <c r="N817" i="2"/>
  <c r="N835" i="2"/>
  <c r="N853" i="2"/>
  <c r="N871" i="2"/>
  <c r="N889" i="2"/>
  <c r="M904" i="2"/>
  <c r="N907" i="2"/>
  <c r="N910" i="2"/>
  <c r="N913" i="2"/>
  <c r="N916" i="2"/>
  <c r="N919" i="2"/>
  <c r="N922" i="2"/>
  <c r="N925" i="2"/>
  <c r="N928" i="2"/>
  <c r="N931" i="2"/>
  <c r="N934" i="2"/>
  <c r="N937" i="2"/>
  <c r="N940" i="2"/>
  <c r="N943" i="2"/>
  <c r="N946" i="2"/>
  <c r="N949" i="2"/>
  <c r="N952" i="2"/>
  <c r="N955" i="2"/>
  <c r="N958" i="2"/>
  <c r="N961" i="2"/>
  <c r="N964" i="2"/>
  <c r="N967" i="2"/>
  <c r="N970" i="2"/>
  <c r="N973" i="2"/>
  <c r="N976" i="2"/>
  <c r="N979" i="2"/>
  <c r="N982" i="2"/>
  <c r="N985" i="2"/>
  <c r="N988" i="2"/>
  <c r="N991" i="2"/>
  <c r="N994" i="2"/>
  <c r="N997" i="2"/>
  <c r="N1000" i="2"/>
  <c r="N1003" i="2"/>
  <c r="N1006" i="2"/>
  <c r="K9" i="2"/>
  <c r="T8" i="1" s="1"/>
  <c r="K503" i="2"/>
  <c r="K611" i="2"/>
  <c r="M694" i="2"/>
  <c r="M712" i="2"/>
  <c r="M730" i="2"/>
  <c r="M748" i="2"/>
  <c r="M766" i="2"/>
  <c r="M784" i="2"/>
  <c r="M802" i="2"/>
  <c r="M820" i="2"/>
  <c r="M838" i="2"/>
  <c r="M856" i="2"/>
  <c r="M874" i="2"/>
  <c r="M892" i="2"/>
  <c r="N904" i="2"/>
  <c r="K908" i="2"/>
  <c r="K911" i="2"/>
  <c r="K914" i="2"/>
  <c r="K917" i="2"/>
  <c r="K920" i="2"/>
  <c r="K923" i="2"/>
  <c r="K926" i="2"/>
  <c r="K929" i="2"/>
  <c r="K932" i="2"/>
  <c r="K935" i="2"/>
  <c r="K938" i="2"/>
  <c r="K941" i="2"/>
  <c r="K944" i="2"/>
  <c r="K947" i="2"/>
  <c r="K950" i="2"/>
  <c r="K953" i="2"/>
  <c r="K956" i="2"/>
  <c r="K959" i="2"/>
  <c r="K962" i="2"/>
  <c r="K965" i="2"/>
  <c r="K968" i="2"/>
  <c r="K971" i="2"/>
  <c r="K974" i="2"/>
  <c r="K977" i="2"/>
  <c r="K980" i="2"/>
  <c r="K983" i="2"/>
  <c r="K986" i="2"/>
  <c r="K989" i="2"/>
  <c r="K992" i="2"/>
  <c r="K995" i="2"/>
  <c r="K998" i="2"/>
  <c r="K1001" i="2"/>
  <c r="K1004" i="2"/>
  <c r="K1007" i="2"/>
  <c r="N505" i="2"/>
  <c r="N613" i="2"/>
  <c r="N694" i="2"/>
  <c r="N712" i="2"/>
  <c r="N730" i="2"/>
  <c r="N748" i="2"/>
  <c r="N766" i="2"/>
  <c r="N784" i="2"/>
  <c r="N802" i="2"/>
  <c r="N820" i="2"/>
  <c r="N838" i="2"/>
  <c r="N856" i="2"/>
  <c r="N874" i="2"/>
  <c r="N892" i="2"/>
  <c r="K905" i="2"/>
  <c r="L908" i="2"/>
  <c r="L911" i="2"/>
  <c r="L914" i="2"/>
  <c r="L917" i="2"/>
  <c r="L920" i="2"/>
  <c r="L923" i="2"/>
  <c r="L926" i="2"/>
  <c r="L929" i="2"/>
  <c r="L932" i="2"/>
  <c r="L935" i="2"/>
  <c r="L938" i="2"/>
  <c r="L941" i="2"/>
  <c r="L944" i="2"/>
  <c r="L947" i="2"/>
  <c r="L950" i="2"/>
  <c r="L953" i="2"/>
  <c r="L956" i="2"/>
  <c r="L959" i="2"/>
  <c r="L962" i="2"/>
  <c r="L965" i="2"/>
  <c r="L968" i="2"/>
  <c r="L971" i="2"/>
  <c r="L974" i="2"/>
  <c r="L977" i="2"/>
  <c r="L980" i="2"/>
  <c r="L983" i="2"/>
  <c r="L986" i="2"/>
  <c r="L989" i="2"/>
  <c r="L992" i="2"/>
  <c r="L995" i="2"/>
  <c r="L998" i="2"/>
  <c r="L1001" i="2"/>
  <c r="L1004" i="2"/>
  <c r="L1007" i="2"/>
  <c r="K521" i="2"/>
  <c r="K629" i="2"/>
  <c r="M697" i="2"/>
  <c r="M715" i="2"/>
  <c r="M733" i="2"/>
  <c r="M751" i="2"/>
  <c r="M769" i="2"/>
  <c r="M787" i="2"/>
  <c r="M805" i="2"/>
  <c r="M823" i="2"/>
  <c r="M841" i="2"/>
  <c r="M859" i="2"/>
  <c r="M877" i="2"/>
  <c r="M895" i="2"/>
  <c r="L905" i="2"/>
  <c r="M908" i="2"/>
  <c r="M911" i="2"/>
  <c r="M914" i="2"/>
  <c r="M917" i="2"/>
  <c r="M920" i="2"/>
  <c r="M923" i="2"/>
  <c r="M926" i="2"/>
  <c r="M929" i="2"/>
  <c r="M932" i="2"/>
  <c r="M935" i="2"/>
  <c r="M938" i="2"/>
  <c r="M941" i="2"/>
  <c r="M944" i="2"/>
  <c r="M947" i="2"/>
  <c r="M950" i="2"/>
  <c r="M953" i="2"/>
  <c r="M956" i="2"/>
  <c r="M959" i="2"/>
  <c r="M962" i="2"/>
  <c r="M965" i="2"/>
  <c r="M968" i="2"/>
  <c r="M971" i="2"/>
  <c r="M974" i="2"/>
  <c r="M977" i="2"/>
  <c r="M980" i="2"/>
  <c r="M983" i="2"/>
  <c r="M986" i="2"/>
  <c r="M989" i="2"/>
  <c r="M992" i="2"/>
  <c r="M995" i="2"/>
  <c r="M998" i="2"/>
  <c r="M1001" i="2"/>
  <c r="M1004" i="2"/>
  <c r="M1007" i="2"/>
  <c r="N541" i="2"/>
  <c r="N649" i="2"/>
  <c r="N700" i="2"/>
  <c r="N718" i="2"/>
  <c r="N736" i="2"/>
  <c r="N754" i="2"/>
  <c r="N772" i="2"/>
  <c r="N790" i="2"/>
  <c r="N808" i="2"/>
  <c r="N826" i="2"/>
  <c r="N844" i="2"/>
  <c r="N862" i="2"/>
  <c r="N880" i="2"/>
  <c r="N898" i="2"/>
  <c r="L906" i="2"/>
  <c r="L909" i="2"/>
  <c r="L912" i="2"/>
  <c r="L915" i="2"/>
  <c r="L918" i="2"/>
  <c r="L921" i="2"/>
  <c r="L924" i="2"/>
  <c r="L927" i="2"/>
  <c r="L930" i="2"/>
  <c r="L933" i="2"/>
  <c r="L936" i="2"/>
  <c r="L939" i="2"/>
  <c r="L942" i="2"/>
  <c r="L945" i="2"/>
  <c r="L948" i="2"/>
  <c r="L951" i="2"/>
  <c r="L954" i="2"/>
  <c r="L957" i="2"/>
  <c r="L960" i="2"/>
  <c r="L963" i="2"/>
  <c r="L966" i="2"/>
  <c r="L969" i="2"/>
  <c r="L972" i="2"/>
  <c r="L975" i="2"/>
  <c r="L978" i="2"/>
  <c r="L981" i="2"/>
  <c r="L984" i="2"/>
  <c r="L987" i="2"/>
  <c r="L990" i="2"/>
  <c r="L993" i="2"/>
  <c r="L996" i="2"/>
  <c r="L999" i="2"/>
  <c r="L1002" i="2"/>
  <c r="L1005" i="2"/>
  <c r="L1008" i="2"/>
  <c r="N523" i="2"/>
  <c r="N769" i="2"/>
  <c r="N877" i="2"/>
  <c r="N917" i="2"/>
  <c r="N935" i="2"/>
  <c r="N953" i="2"/>
  <c r="N971" i="2"/>
  <c r="N989" i="2"/>
  <c r="N1007" i="2"/>
  <c r="K539" i="2"/>
  <c r="M772" i="2"/>
  <c r="M880" i="2"/>
  <c r="K918" i="2"/>
  <c r="K936" i="2"/>
  <c r="K954" i="2"/>
  <c r="K972" i="2"/>
  <c r="K990" i="2"/>
  <c r="K1008" i="2"/>
  <c r="N631" i="2"/>
  <c r="N787" i="2"/>
  <c r="N895" i="2"/>
  <c r="N920" i="2"/>
  <c r="N938" i="2"/>
  <c r="N956" i="2"/>
  <c r="N974" i="2"/>
  <c r="N992" i="2"/>
  <c r="K647" i="2"/>
  <c r="M790" i="2"/>
  <c r="M898" i="2"/>
  <c r="K921" i="2"/>
  <c r="K939" i="2"/>
  <c r="K957" i="2"/>
  <c r="K975" i="2"/>
  <c r="K993" i="2"/>
  <c r="N697" i="2"/>
  <c r="N805" i="2"/>
  <c r="N905" i="2"/>
  <c r="N923" i="2"/>
  <c r="N941" i="2"/>
  <c r="N959" i="2"/>
  <c r="N977" i="2"/>
  <c r="N995" i="2"/>
  <c r="M700" i="2"/>
  <c r="M808" i="2"/>
  <c r="K906" i="2"/>
  <c r="K924" i="2"/>
  <c r="K942" i="2"/>
  <c r="K960" i="2"/>
  <c r="K978" i="2"/>
  <c r="K996" i="2"/>
  <c r="N715" i="2"/>
  <c r="N823" i="2"/>
  <c r="N908" i="2"/>
  <c r="N926" i="2"/>
  <c r="N944" i="2"/>
  <c r="N962" i="2"/>
  <c r="N980" i="2"/>
  <c r="N998" i="2"/>
  <c r="M718" i="2"/>
  <c r="M826" i="2"/>
  <c r="K909" i="2"/>
  <c r="K927" i="2"/>
  <c r="K945" i="2"/>
  <c r="K963" i="2"/>
  <c r="K981" i="2"/>
  <c r="K999" i="2"/>
  <c r="N733" i="2"/>
  <c r="N841" i="2"/>
  <c r="N911" i="2"/>
  <c r="N929" i="2"/>
  <c r="N947" i="2"/>
  <c r="N965" i="2"/>
  <c r="N983" i="2"/>
  <c r="N1001" i="2"/>
  <c r="M754" i="2"/>
  <c r="M862" i="2"/>
  <c r="K915" i="2"/>
  <c r="K933" i="2"/>
  <c r="K951" i="2"/>
  <c r="K969" i="2"/>
  <c r="K987" i="2"/>
  <c r="K1005" i="2"/>
  <c r="M736" i="2"/>
  <c r="K984" i="2"/>
  <c r="N751" i="2"/>
  <c r="N986" i="2"/>
  <c r="M844" i="2"/>
  <c r="K1002" i="2"/>
  <c r="N859" i="2"/>
  <c r="N1004" i="2"/>
  <c r="K912" i="2"/>
  <c r="N914" i="2"/>
  <c r="K930" i="2"/>
  <c r="N932" i="2"/>
  <c r="K948" i="2"/>
  <c r="N968" i="2"/>
  <c r="N950" i="2"/>
  <c r="K966" i="2"/>
  <c r="E12" i="2"/>
  <c r="C10" i="2"/>
  <c r="D10" i="2"/>
  <c r="E10" i="2"/>
  <c r="F10" i="2"/>
  <c r="C11" i="2"/>
  <c r="D11" i="2"/>
  <c r="E11" i="2"/>
  <c r="D12" i="2"/>
  <c r="F14" i="2"/>
  <c r="F17" i="2"/>
  <c r="F20" i="2"/>
  <c r="F23" i="2"/>
  <c r="F26" i="2"/>
  <c r="F29" i="2"/>
  <c r="F32" i="2"/>
  <c r="F35" i="2"/>
  <c r="F38" i="2"/>
  <c r="F41" i="2"/>
  <c r="F44" i="2"/>
  <c r="F47" i="2"/>
  <c r="F50" i="2"/>
  <c r="F53" i="2"/>
  <c r="F56" i="2"/>
  <c r="F59" i="2"/>
  <c r="F62" i="2"/>
  <c r="F65" i="2"/>
  <c r="F68" i="2"/>
  <c r="F71" i="2"/>
  <c r="F74" i="2"/>
  <c r="F77" i="2"/>
  <c r="F80" i="2"/>
  <c r="F83" i="2"/>
  <c r="F86" i="2"/>
  <c r="F89" i="2"/>
  <c r="F92" i="2"/>
  <c r="F95" i="2"/>
  <c r="F98" i="2"/>
  <c r="F101" i="2"/>
  <c r="F104" i="2"/>
  <c r="F107" i="2"/>
  <c r="F110" i="2"/>
  <c r="F113" i="2"/>
  <c r="F116" i="2"/>
  <c r="F119" i="2"/>
  <c r="F122" i="2"/>
  <c r="F125" i="2"/>
  <c r="F128" i="2"/>
  <c r="F131" i="2"/>
  <c r="F134" i="2"/>
  <c r="F137" i="2"/>
  <c r="F140" i="2"/>
  <c r="F143" i="2"/>
  <c r="F146" i="2"/>
  <c r="F149" i="2"/>
  <c r="F152" i="2"/>
  <c r="F155" i="2"/>
  <c r="F158" i="2"/>
  <c r="F161" i="2"/>
  <c r="F164" i="2"/>
  <c r="F167" i="2"/>
  <c r="F170" i="2"/>
  <c r="F173" i="2"/>
  <c r="F176" i="2"/>
  <c r="F179" i="2"/>
  <c r="F182" i="2"/>
  <c r="F185" i="2"/>
  <c r="F188" i="2"/>
  <c r="F191" i="2"/>
  <c r="F194" i="2"/>
  <c r="F197" i="2"/>
  <c r="F200" i="2"/>
  <c r="F203" i="2"/>
  <c r="F206" i="2"/>
  <c r="F209" i="2"/>
  <c r="F212" i="2"/>
  <c r="F215" i="2"/>
  <c r="F218" i="2"/>
  <c r="F221" i="2"/>
  <c r="F224" i="2"/>
  <c r="F227" i="2"/>
  <c r="F230" i="2"/>
  <c r="F233" i="2"/>
  <c r="F236" i="2"/>
  <c r="F239" i="2"/>
  <c r="F242" i="2"/>
  <c r="F245" i="2"/>
  <c r="F248" i="2"/>
  <c r="F251" i="2"/>
  <c r="F254" i="2"/>
  <c r="F257" i="2"/>
  <c r="F260" i="2"/>
  <c r="F263" i="2"/>
  <c r="F266" i="2"/>
  <c r="F269" i="2"/>
  <c r="F272" i="2"/>
  <c r="F275" i="2"/>
  <c r="F278" i="2"/>
  <c r="F281" i="2"/>
  <c r="F284" i="2"/>
  <c r="F287" i="2"/>
  <c r="F290" i="2"/>
  <c r="F293" i="2"/>
  <c r="F296" i="2"/>
  <c r="F299" i="2"/>
  <c r="F302" i="2"/>
  <c r="F305" i="2"/>
  <c r="F308" i="2"/>
  <c r="F311" i="2"/>
  <c r="F314" i="2"/>
  <c r="F317" i="2"/>
  <c r="F320" i="2"/>
  <c r="F323" i="2"/>
  <c r="F326" i="2"/>
  <c r="F329" i="2"/>
  <c r="F332" i="2"/>
  <c r="F335" i="2"/>
  <c r="F338" i="2"/>
  <c r="F341" i="2"/>
  <c r="F344" i="2"/>
  <c r="F347" i="2"/>
  <c r="F350" i="2"/>
  <c r="F353" i="2"/>
  <c r="F356" i="2"/>
  <c r="F359" i="2"/>
  <c r="F362" i="2"/>
  <c r="F365" i="2"/>
  <c r="F368" i="2"/>
  <c r="F371" i="2"/>
  <c r="F374" i="2"/>
  <c r="F377" i="2"/>
  <c r="F380" i="2"/>
  <c r="F383" i="2"/>
  <c r="F386" i="2"/>
  <c r="F389" i="2"/>
  <c r="F392" i="2"/>
  <c r="F395" i="2"/>
  <c r="F398" i="2"/>
  <c r="F401" i="2"/>
  <c r="F404" i="2"/>
  <c r="F407" i="2"/>
  <c r="F410" i="2"/>
  <c r="F413" i="2"/>
  <c r="F416" i="2"/>
  <c r="F419" i="2"/>
  <c r="F422" i="2"/>
  <c r="F425" i="2"/>
  <c r="F428" i="2"/>
  <c r="F431" i="2"/>
  <c r="F434" i="2"/>
  <c r="F437" i="2"/>
  <c r="C15" i="2"/>
  <c r="C18" i="2"/>
  <c r="C21" i="2"/>
  <c r="C24" i="2"/>
  <c r="C27" i="2"/>
  <c r="C30" i="2"/>
  <c r="C33" i="2"/>
  <c r="C36" i="2"/>
  <c r="C39" i="2"/>
  <c r="C42" i="2"/>
  <c r="C45" i="2"/>
  <c r="C48" i="2"/>
  <c r="C51" i="2"/>
  <c r="C54" i="2"/>
  <c r="C57" i="2"/>
  <c r="C60" i="2"/>
  <c r="C63" i="2"/>
  <c r="C66" i="2"/>
  <c r="C69" i="2"/>
  <c r="C72" i="2"/>
  <c r="C75" i="2"/>
  <c r="C78" i="2"/>
  <c r="C81" i="2"/>
  <c r="C84" i="2"/>
  <c r="C87" i="2"/>
  <c r="C90" i="2"/>
  <c r="C93" i="2"/>
  <c r="C96" i="2"/>
  <c r="C99" i="2"/>
  <c r="C102" i="2"/>
  <c r="C105" i="2"/>
  <c r="C108" i="2"/>
  <c r="C111" i="2"/>
  <c r="C114" i="2"/>
  <c r="C117" i="2"/>
  <c r="C120" i="2"/>
  <c r="C123" i="2"/>
  <c r="C126" i="2"/>
  <c r="C129" i="2"/>
  <c r="C132" i="2"/>
  <c r="C135" i="2"/>
  <c r="C138" i="2"/>
  <c r="C141" i="2"/>
  <c r="C144" i="2"/>
  <c r="C147" i="2"/>
  <c r="C150" i="2"/>
  <c r="C153" i="2"/>
  <c r="C156" i="2"/>
  <c r="C159" i="2"/>
  <c r="C162" i="2"/>
  <c r="C165" i="2"/>
  <c r="C168" i="2"/>
  <c r="C171" i="2"/>
  <c r="C174" i="2"/>
  <c r="C177" i="2"/>
  <c r="C180" i="2"/>
  <c r="C183" i="2"/>
  <c r="C186" i="2"/>
  <c r="C189" i="2"/>
  <c r="C192" i="2"/>
  <c r="C195" i="2"/>
  <c r="C198" i="2"/>
  <c r="C201" i="2"/>
  <c r="C204" i="2"/>
  <c r="C207" i="2"/>
  <c r="C210" i="2"/>
  <c r="C213" i="2"/>
  <c r="C216" i="2"/>
  <c r="C219" i="2"/>
  <c r="C222" i="2"/>
  <c r="C225" i="2"/>
  <c r="C228" i="2"/>
  <c r="C231" i="2"/>
  <c r="C234" i="2"/>
  <c r="C237" i="2"/>
  <c r="C240" i="2"/>
  <c r="C243" i="2"/>
  <c r="C246" i="2"/>
  <c r="C249" i="2"/>
  <c r="C252" i="2"/>
  <c r="C255" i="2"/>
  <c r="C258" i="2"/>
  <c r="C261" i="2"/>
  <c r="C264" i="2"/>
  <c r="C267" i="2"/>
  <c r="C270" i="2"/>
  <c r="C273" i="2"/>
  <c r="C276" i="2"/>
  <c r="C279" i="2"/>
  <c r="C282" i="2"/>
  <c r="C285" i="2"/>
  <c r="C288" i="2"/>
  <c r="C291" i="2"/>
  <c r="C294" i="2"/>
  <c r="C297" i="2"/>
  <c r="C300" i="2"/>
  <c r="C303" i="2"/>
  <c r="C306" i="2"/>
  <c r="C309" i="2"/>
  <c r="C312" i="2"/>
  <c r="C315" i="2"/>
  <c r="C318" i="2"/>
  <c r="C321" i="2"/>
  <c r="C324" i="2"/>
  <c r="C327" i="2"/>
  <c r="C330" i="2"/>
  <c r="C333" i="2"/>
  <c r="C336" i="2"/>
  <c r="C339" i="2"/>
  <c r="C342" i="2"/>
  <c r="C345" i="2"/>
  <c r="C348" i="2"/>
  <c r="C351" i="2"/>
  <c r="C354" i="2"/>
  <c r="C357" i="2"/>
  <c r="C360" i="2"/>
  <c r="C363" i="2"/>
  <c r="C366" i="2"/>
  <c r="C369" i="2"/>
  <c r="C372" i="2"/>
  <c r="C375" i="2"/>
  <c r="C378" i="2"/>
  <c r="C381" i="2"/>
  <c r="C384" i="2"/>
  <c r="C387" i="2"/>
  <c r="C390" i="2"/>
  <c r="C393" i="2"/>
  <c r="C396" i="2"/>
  <c r="C399" i="2"/>
  <c r="C402" i="2"/>
  <c r="C405" i="2"/>
  <c r="C408" i="2"/>
  <c r="C411" i="2"/>
  <c r="C414" i="2"/>
  <c r="C417" i="2"/>
  <c r="C420" i="2"/>
  <c r="C423" i="2"/>
  <c r="C426" i="2"/>
  <c r="C429" i="2"/>
  <c r="C432" i="2"/>
  <c r="C435" i="2"/>
  <c r="C438" i="2"/>
  <c r="F11" i="2"/>
  <c r="D15" i="2"/>
  <c r="D18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61" i="2"/>
  <c r="D264" i="2"/>
  <c r="D267" i="2"/>
  <c r="D270" i="2"/>
  <c r="D273" i="2"/>
  <c r="D276" i="2"/>
  <c r="D279" i="2"/>
  <c r="D282" i="2"/>
  <c r="D285" i="2"/>
  <c r="D288" i="2"/>
  <c r="D291" i="2"/>
  <c r="D294" i="2"/>
  <c r="D297" i="2"/>
  <c r="D300" i="2"/>
  <c r="D303" i="2"/>
  <c r="D306" i="2"/>
  <c r="D309" i="2"/>
  <c r="D312" i="2"/>
  <c r="D315" i="2"/>
  <c r="D318" i="2"/>
  <c r="D321" i="2"/>
  <c r="D324" i="2"/>
  <c r="D327" i="2"/>
  <c r="D330" i="2"/>
  <c r="D333" i="2"/>
  <c r="D336" i="2"/>
  <c r="D339" i="2"/>
  <c r="D342" i="2"/>
  <c r="D345" i="2"/>
  <c r="D348" i="2"/>
  <c r="D351" i="2"/>
  <c r="D354" i="2"/>
  <c r="D357" i="2"/>
  <c r="D360" i="2"/>
  <c r="D363" i="2"/>
  <c r="D366" i="2"/>
  <c r="D369" i="2"/>
  <c r="D372" i="2"/>
  <c r="D375" i="2"/>
  <c r="D378" i="2"/>
  <c r="D381" i="2"/>
  <c r="D384" i="2"/>
  <c r="D387" i="2"/>
  <c r="D390" i="2"/>
  <c r="D393" i="2"/>
  <c r="D396" i="2"/>
  <c r="D399" i="2"/>
  <c r="D402" i="2"/>
  <c r="D405" i="2"/>
  <c r="D408" i="2"/>
  <c r="D411" i="2"/>
  <c r="D414" i="2"/>
  <c r="D417" i="2"/>
  <c r="D420" i="2"/>
  <c r="D423" i="2"/>
  <c r="D426" i="2"/>
  <c r="D429" i="2"/>
  <c r="D432" i="2"/>
  <c r="D435" i="2"/>
  <c r="C12" i="2"/>
  <c r="E15" i="2"/>
  <c r="E18" i="2"/>
  <c r="E21" i="2"/>
  <c r="E24" i="2"/>
  <c r="E27" i="2"/>
  <c r="E30" i="2"/>
  <c r="E33" i="2"/>
  <c r="E36" i="2"/>
  <c r="E39" i="2"/>
  <c r="E42" i="2"/>
  <c r="E45" i="2"/>
  <c r="E48" i="2"/>
  <c r="E51" i="2"/>
  <c r="E54" i="2"/>
  <c r="E57" i="2"/>
  <c r="E60" i="2"/>
  <c r="E63" i="2"/>
  <c r="E66" i="2"/>
  <c r="E69" i="2"/>
  <c r="E72" i="2"/>
  <c r="E75" i="2"/>
  <c r="E78" i="2"/>
  <c r="E81" i="2"/>
  <c r="E84" i="2"/>
  <c r="E87" i="2"/>
  <c r="E90" i="2"/>
  <c r="E93" i="2"/>
  <c r="E96" i="2"/>
  <c r="E99" i="2"/>
  <c r="E102" i="2"/>
  <c r="E105" i="2"/>
  <c r="E108" i="2"/>
  <c r="E111" i="2"/>
  <c r="E114" i="2"/>
  <c r="E117" i="2"/>
  <c r="E120" i="2"/>
  <c r="E123" i="2"/>
  <c r="E126" i="2"/>
  <c r="E129" i="2"/>
  <c r="E132" i="2"/>
  <c r="E135" i="2"/>
  <c r="E138" i="2"/>
  <c r="E141" i="2"/>
  <c r="E144" i="2"/>
  <c r="E147" i="2"/>
  <c r="E150" i="2"/>
  <c r="E153" i="2"/>
  <c r="E156" i="2"/>
  <c r="E159" i="2"/>
  <c r="E162" i="2"/>
  <c r="E165" i="2"/>
  <c r="E168" i="2"/>
  <c r="E171" i="2"/>
  <c r="E174" i="2"/>
  <c r="E177" i="2"/>
  <c r="E180" i="2"/>
  <c r="E183" i="2"/>
  <c r="E186" i="2"/>
  <c r="E189" i="2"/>
  <c r="E192" i="2"/>
  <c r="E195" i="2"/>
  <c r="E198" i="2"/>
  <c r="E201" i="2"/>
  <c r="E204" i="2"/>
  <c r="E207" i="2"/>
  <c r="E210" i="2"/>
  <c r="E213" i="2"/>
  <c r="E216" i="2"/>
  <c r="E219" i="2"/>
  <c r="E222" i="2"/>
  <c r="E225" i="2"/>
  <c r="E228" i="2"/>
  <c r="E231" i="2"/>
  <c r="E234" i="2"/>
  <c r="E237" i="2"/>
  <c r="E240" i="2"/>
  <c r="E243" i="2"/>
  <c r="E246" i="2"/>
  <c r="E249" i="2"/>
  <c r="E252" i="2"/>
  <c r="E255" i="2"/>
  <c r="E258" i="2"/>
  <c r="E261" i="2"/>
  <c r="E264" i="2"/>
  <c r="E267" i="2"/>
  <c r="E270" i="2"/>
  <c r="E273" i="2"/>
  <c r="E276" i="2"/>
  <c r="E279" i="2"/>
  <c r="E282" i="2"/>
  <c r="E285" i="2"/>
  <c r="E288" i="2"/>
  <c r="E291" i="2"/>
  <c r="E294" i="2"/>
  <c r="E297" i="2"/>
  <c r="E300" i="2"/>
  <c r="E303" i="2"/>
  <c r="E306" i="2"/>
  <c r="E309" i="2"/>
  <c r="E312" i="2"/>
  <c r="E315" i="2"/>
  <c r="E318" i="2"/>
  <c r="E321" i="2"/>
  <c r="E324" i="2"/>
  <c r="E327" i="2"/>
  <c r="E330" i="2"/>
  <c r="E333" i="2"/>
  <c r="E336" i="2"/>
  <c r="E339" i="2"/>
  <c r="E342" i="2"/>
  <c r="E345" i="2"/>
  <c r="E348" i="2"/>
  <c r="E351" i="2"/>
  <c r="E354" i="2"/>
  <c r="E357" i="2"/>
  <c r="E360" i="2"/>
  <c r="E363" i="2"/>
  <c r="E366" i="2"/>
  <c r="E369" i="2"/>
  <c r="E372" i="2"/>
  <c r="E375" i="2"/>
  <c r="E378" i="2"/>
  <c r="E381" i="2"/>
  <c r="E384" i="2"/>
  <c r="E387" i="2"/>
  <c r="E390" i="2"/>
  <c r="E393" i="2"/>
  <c r="E396" i="2"/>
  <c r="E399" i="2"/>
  <c r="E402" i="2"/>
  <c r="E405" i="2"/>
  <c r="E408" i="2"/>
  <c r="E411" i="2"/>
  <c r="E414" i="2"/>
  <c r="E417" i="2"/>
  <c r="E420" i="2"/>
  <c r="E423" i="2"/>
  <c r="E426" i="2"/>
  <c r="E429" i="2"/>
  <c r="E432" i="2"/>
  <c r="E435" i="2"/>
  <c r="E438" i="2"/>
  <c r="F12" i="2"/>
  <c r="F15" i="2"/>
  <c r="F18" i="2"/>
  <c r="F21" i="2"/>
  <c r="F24" i="2"/>
  <c r="F27" i="2"/>
  <c r="F30" i="2"/>
  <c r="F33" i="2"/>
  <c r="F36" i="2"/>
  <c r="F39" i="2"/>
  <c r="F42" i="2"/>
  <c r="F45" i="2"/>
  <c r="F48" i="2"/>
  <c r="F51" i="2"/>
  <c r="F54" i="2"/>
  <c r="F57" i="2"/>
  <c r="F60" i="2"/>
  <c r="F63" i="2"/>
  <c r="F66" i="2"/>
  <c r="F69" i="2"/>
  <c r="F72" i="2"/>
  <c r="F75" i="2"/>
  <c r="F78" i="2"/>
  <c r="F81" i="2"/>
  <c r="F84" i="2"/>
  <c r="F87" i="2"/>
  <c r="F90" i="2"/>
  <c r="F93" i="2"/>
  <c r="F96" i="2"/>
  <c r="F99" i="2"/>
  <c r="F102" i="2"/>
  <c r="F105" i="2"/>
  <c r="F108" i="2"/>
  <c r="F111" i="2"/>
  <c r="F114" i="2"/>
  <c r="F117" i="2"/>
  <c r="F120" i="2"/>
  <c r="F123" i="2"/>
  <c r="F126" i="2"/>
  <c r="F129" i="2"/>
  <c r="F132" i="2"/>
  <c r="F135" i="2"/>
  <c r="F138" i="2"/>
  <c r="F141" i="2"/>
  <c r="F144" i="2"/>
  <c r="F147" i="2"/>
  <c r="F150" i="2"/>
  <c r="F153" i="2"/>
  <c r="F156" i="2"/>
  <c r="F159" i="2"/>
  <c r="F162" i="2"/>
  <c r="F165" i="2"/>
  <c r="F168" i="2"/>
  <c r="F171" i="2"/>
  <c r="F174" i="2"/>
  <c r="F177" i="2"/>
  <c r="F180" i="2"/>
  <c r="F183" i="2"/>
  <c r="F186" i="2"/>
  <c r="F189" i="2"/>
  <c r="F192" i="2"/>
  <c r="F195" i="2"/>
  <c r="F198" i="2"/>
  <c r="F201" i="2"/>
  <c r="F204" i="2"/>
  <c r="F207" i="2"/>
  <c r="F210" i="2"/>
  <c r="F213" i="2"/>
  <c r="F216" i="2"/>
  <c r="F219" i="2"/>
  <c r="F222" i="2"/>
  <c r="F225" i="2"/>
  <c r="F228" i="2"/>
  <c r="F231" i="2"/>
  <c r="F234" i="2"/>
  <c r="F237" i="2"/>
  <c r="F240" i="2"/>
  <c r="F243" i="2"/>
  <c r="F246" i="2"/>
  <c r="F249" i="2"/>
  <c r="F252" i="2"/>
  <c r="F255" i="2"/>
  <c r="F258" i="2"/>
  <c r="F261" i="2"/>
  <c r="F264" i="2"/>
  <c r="F267" i="2"/>
  <c r="F270" i="2"/>
  <c r="F273" i="2"/>
  <c r="F276" i="2"/>
  <c r="F279" i="2"/>
  <c r="F282" i="2"/>
  <c r="F285" i="2"/>
  <c r="F288" i="2"/>
  <c r="F291" i="2"/>
  <c r="F294" i="2"/>
  <c r="F297" i="2"/>
  <c r="F300" i="2"/>
  <c r="F303" i="2"/>
  <c r="F306" i="2"/>
  <c r="F309" i="2"/>
  <c r="F312" i="2"/>
  <c r="F315" i="2"/>
  <c r="F318" i="2"/>
  <c r="F321" i="2"/>
  <c r="F324" i="2"/>
  <c r="F327" i="2"/>
  <c r="F330" i="2"/>
  <c r="F333" i="2"/>
  <c r="F336" i="2"/>
  <c r="F339" i="2"/>
  <c r="F342" i="2"/>
  <c r="F345" i="2"/>
  <c r="F348" i="2"/>
  <c r="F351" i="2"/>
  <c r="F354" i="2"/>
  <c r="F357" i="2"/>
  <c r="F360" i="2"/>
  <c r="F363" i="2"/>
  <c r="F366" i="2"/>
  <c r="F369" i="2"/>
  <c r="F372" i="2"/>
  <c r="F375" i="2"/>
  <c r="F378" i="2"/>
  <c r="F381" i="2"/>
  <c r="F384" i="2"/>
  <c r="F387" i="2"/>
  <c r="F390" i="2"/>
  <c r="F393" i="2"/>
  <c r="F396" i="2"/>
  <c r="F399" i="2"/>
  <c r="F402" i="2"/>
  <c r="F405" i="2"/>
  <c r="F408" i="2"/>
  <c r="F411" i="2"/>
  <c r="F414" i="2"/>
  <c r="F417" i="2"/>
  <c r="F420" i="2"/>
  <c r="F423" i="2"/>
  <c r="F426" i="2"/>
  <c r="F429" i="2"/>
  <c r="F432" i="2"/>
  <c r="F435" i="2"/>
  <c r="C13" i="2"/>
  <c r="C16" i="2"/>
  <c r="C19" i="2"/>
  <c r="C22" i="2"/>
  <c r="C25" i="2"/>
  <c r="C28" i="2"/>
  <c r="C31" i="2"/>
  <c r="C34" i="2"/>
  <c r="C37" i="2"/>
  <c r="C40" i="2"/>
  <c r="C43" i="2"/>
  <c r="C46" i="2"/>
  <c r="C49" i="2"/>
  <c r="C52" i="2"/>
  <c r="C55" i="2"/>
  <c r="C58" i="2"/>
  <c r="C61" i="2"/>
  <c r="C64" i="2"/>
  <c r="C67" i="2"/>
  <c r="C70" i="2"/>
  <c r="C73" i="2"/>
  <c r="C76" i="2"/>
  <c r="C79" i="2"/>
  <c r="C82" i="2"/>
  <c r="C85" i="2"/>
  <c r="C88" i="2"/>
  <c r="C91" i="2"/>
  <c r="C94" i="2"/>
  <c r="C97" i="2"/>
  <c r="C100" i="2"/>
  <c r="C103" i="2"/>
  <c r="C106" i="2"/>
  <c r="C109" i="2"/>
  <c r="C112" i="2"/>
  <c r="C115" i="2"/>
  <c r="C118" i="2"/>
  <c r="C121" i="2"/>
  <c r="C124" i="2"/>
  <c r="C127" i="2"/>
  <c r="C130" i="2"/>
  <c r="C133" i="2"/>
  <c r="C136" i="2"/>
  <c r="C139" i="2"/>
  <c r="C142" i="2"/>
  <c r="C145" i="2"/>
  <c r="C148" i="2"/>
  <c r="C151" i="2"/>
  <c r="C154" i="2"/>
  <c r="C157" i="2"/>
  <c r="C160" i="2"/>
  <c r="C163" i="2"/>
  <c r="C166" i="2"/>
  <c r="C169" i="2"/>
  <c r="C172" i="2"/>
  <c r="C175" i="2"/>
  <c r="C178" i="2"/>
  <c r="C181" i="2"/>
  <c r="C184" i="2"/>
  <c r="C187" i="2"/>
  <c r="C190" i="2"/>
  <c r="C193" i="2"/>
  <c r="C196" i="2"/>
  <c r="C199" i="2"/>
  <c r="C202" i="2"/>
  <c r="C205" i="2"/>
  <c r="C208" i="2"/>
  <c r="C211" i="2"/>
  <c r="C214" i="2"/>
  <c r="C217" i="2"/>
  <c r="C220" i="2"/>
  <c r="C223" i="2"/>
  <c r="C226" i="2"/>
  <c r="C229" i="2"/>
  <c r="C232" i="2"/>
  <c r="C235" i="2"/>
  <c r="C238" i="2"/>
  <c r="C241" i="2"/>
  <c r="C244" i="2"/>
  <c r="C247" i="2"/>
  <c r="C250" i="2"/>
  <c r="C253" i="2"/>
  <c r="C256" i="2"/>
  <c r="C259" i="2"/>
  <c r="C262" i="2"/>
  <c r="C265" i="2"/>
  <c r="C268" i="2"/>
  <c r="C271" i="2"/>
  <c r="C274" i="2"/>
  <c r="C277" i="2"/>
  <c r="C280" i="2"/>
  <c r="C283" i="2"/>
  <c r="C286" i="2"/>
  <c r="C289" i="2"/>
  <c r="C292" i="2"/>
  <c r="C295" i="2"/>
  <c r="C298" i="2"/>
  <c r="C301" i="2"/>
  <c r="C304" i="2"/>
  <c r="C307" i="2"/>
  <c r="C310" i="2"/>
  <c r="C313" i="2"/>
  <c r="C316" i="2"/>
  <c r="C319" i="2"/>
  <c r="C322" i="2"/>
  <c r="C325" i="2"/>
  <c r="C328" i="2"/>
  <c r="C331" i="2"/>
  <c r="C334" i="2"/>
  <c r="C337" i="2"/>
  <c r="C340" i="2"/>
  <c r="C343" i="2"/>
  <c r="C346" i="2"/>
  <c r="C349" i="2"/>
  <c r="C352" i="2"/>
  <c r="C355" i="2"/>
  <c r="C358" i="2"/>
  <c r="C361" i="2"/>
  <c r="C364" i="2"/>
  <c r="C367" i="2"/>
  <c r="C370" i="2"/>
  <c r="C373" i="2"/>
  <c r="C376" i="2"/>
  <c r="C379" i="2"/>
  <c r="C382" i="2"/>
  <c r="C385" i="2"/>
  <c r="C388" i="2"/>
  <c r="C391" i="2"/>
  <c r="C394" i="2"/>
  <c r="C397" i="2"/>
  <c r="C400" i="2"/>
  <c r="C403" i="2"/>
  <c r="C406" i="2"/>
  <c r="C409" i="2"/>
  <c r="C412" i="2"/>
  <c r="C415" i="2"/>
  <c r="C418" i="2"/>
  <c r="C421" i="2"/>
  <c r="C424" i="2"/>
  <c r="C427" i="2"/>
  <c r="C430" i="2"/>
  <c r="C433" i="2"/>
  <c r="C436" i="2"/>
  <c r="D13" i="2"/>
  <c r="D16" i="2"/>
  <c r="D19" i="2"/>
  <c r="D22" i="2"/>
  <c r="D25" i="2"/>
  <c r="D28" i="2"/>
  <c r="D31" i="2"/>
  <c r="D34" i="2"/>
  <c r="D37" i="2"/>
  <c r="D40" i="2"/>
  <c r="D43" i="2"/>
  <c r="D46" i="2"/>
  <c r="D49" i="2"/>
  <c r="D52" i="2"/>
  <c r="D55" i="2"/>
  <c r="D58" i="2"/>
  <c r="D61" i="2"/>
  <c r="D64" i="2"/>
  <c r="D67" i="2"/>
  <c r="D70" i="2"/>
  <c r="D73" i="2"/>
  <c r="D76" i="2"/>
  <c r="D79" i="2"/>
  <c r="D82" i="2"/>
  <c r="D85" i="2"/>
  <c r="D88" i="2"/>
  <c r="D91" i="2"/>
  <c r="D94" i="2"/>
  <c r="D97" i="2"/>
  <c r="D100" i="2"/>
  <c r="D103" i="2"/>
  <c r="D106" i="2"/>
  <c r="D109" i="2"/>
  <c r="D112" i="2"/>
  <c r="D115" i="2"/>
  <c r="D118" i="2"/>
  <c r="D121" i="2"/>
  <c r="D124" i="2"/>
  <c r="D127" i="2"/>
  <c r="D130" i="2"/>
  <c r="D133" i="2"/>
  <c r="D136" i="2"/>
  <c r="D139" i="2"/>
  <c r="D142" i="2"/>
  <c r="D145" i="2"/>
  <c r="D148" i="2"/>
  <c r="D151" i="2"/>
  <c r="D154" i="2"/>
  <c r="D157" i="2"/>
  <c r="D160" i="2"/>
  <c r="D163" i="2"/>
  <c r="D166" i="2"/>
  <c r="D169" i="2"/>
  <c r="D172" i="2"/>
  <c r="D175" i="2"/>
  <c r="D178" i="2"/>
  <c r="D181" i="2"/>
  <c r="D184" i="2"/>
  <c r="D187" i="2"/>
  <c r="D190" i="2"/>
  <c r="D193" i="2"/>
  <c r="D196" i="2"/>
  <c r="D199" i="2"/>
  <c r="D202" i="2"/>
  <c r="D205" i="2"/>
  <c r="D208" i="2"/>
  <c r="D211" i="2"/>
  <c r="D214" i="2"/>
  <c r="D217" i="2"/>
  <c r="D220" i="2"/>
  <c r="D223" i="2"/>
  <c r="D226" i="2"/>
  <c r="D229" i="2"/>
  <c r="D232" i="2"/>
  <c r="D235" i="2"/>
  <c r="D238" i="2"/>
  <c r="D241" i="2"/>
  <c r="D244" i="2"/>
  <c r="D247" i="2"/>
  <c r="D250" i="2"/>
  <c r="D253" i="2"/>
  <c r="D256" i="2"/>
  <c r="D259" i="2"/>
  <c r="D262" i="2"/>
  <c r="D265" i="2"/>
  <c r="D268" i="2"/>
  <c r="D271" i="2"/>
  <c r="D274" i="2"/>
  <c r="D277" i="2"/>
  <c r="D280" i="2"/>
  <c r="D283" i="2"/>
  <c r="D286" i="2"/>
  <c r="D289" i="2"/>
  <c r="D292" i="2"/>
  <c r="D295" i="2"/>
  <c r="D298" i="2"/>
  <c r="D301" i="2"/>
  <c r="D304" i="2"/>
  <c r="D307" i="2"/>
  <c r="D310" i="2"/>
  <c r="D313" i="2"/>
  <c r="D316" i="2"/>
  <c r="D319" i="2"/>
  <c r="D322" i="2"/>
  <c r="D325" i="2"/>
  <c r="D328" i="2"/>
  <c r="D331" i="2"/>
  <c r="D334" i="2"/>
  <c r="D337" i="2"/>
  <c r="D340" i="2"/>
  <c r="D343" i="2"/>
  <c r="D346" i="2"/>
  <c r="D349" i="2"/>
  <c r="D352" i="2"/>
  <c r="D355" i="2"/>
  <c r="D358" i="2"/>
  <c r="D361" i="2"/>
  <c r="D364" i="2"/>
  <c r="D367" i="2"/>
  <c r="D370" i="2"/>
  <c r="D373" i="2"/>
  <c r="D376" i="2"/>
  <c r="D379" i="2"/>
  <c r="D382" i="2"/>
  <c r="D385" i="2"/>
  <c r="D388" i="2"/>
  <c r="D391" i="2"/>
  <c r="D394" i="2"/>
  <c r="D397" i="2"/>
  <c r="D400" i="2"/>
  <c r="D403" i="2"/>
  <c r="D406" i="2"/>
  <c r="D409" i="2"/>
  <c r="D412" i="2"/>
  <c r="D415" i="2"/>
  <c r="D418" i="2"/>
  <c r="D421" i="2"/>
  <c r="D424" i="2"/>
  <c r="D427" i="2"/>
  <c r="D430" i="2"/>
  <c r="D433" i="2"/>
  <c r="D436" i="2"/>
  <c r="E13" i="2"/>
  <c r="E16" i="2"/>
  <c r="E19" i="2"/>
  <c r="E22" i="2"/>
  <c r="E25" i="2"/>
  <c r="E28" i="2"/>
  <c r="E31" i="2"/>
  <c r="E34" i="2"/>
  <c r="E37" i="2"/>
  <c r="E40" i="2"/>
  <c r="E43" i="2"/>
  <c r="E46" i="2"/>
  <c r="E49" i="2"/>
  <c r="E52" i="2"/>
  <c r="E55" i="2"/>
  <c r="E58" i="2"/>
  <c r="E61" i="2"/>
  <c r="E64" i="2"/>
  <c r="E67" i="2"/>
  <c r="E70" i="2"/>
  <c r="E73" i="2"/>
  <c r="E76" i="2"/>
  <c r="E79" i="2"/>
  <c r="E82" i="2"/>
  <c r="E85" i="2"/>
  <c r="E88" i="2"/>
  <c r="E91" i="2"/>
  <c r="E94" i="2"/>
  <c r="E97" i="2"/>
  <c r="E100" i="2"/>
  <c r="E103" i="2"/>
  <c r="E106" i="2"/>
  <c r="E109" i="2"/>
  <c r="E112" i="2"/>
  <c r="E115" i="2"/>
  <c r="E118" i="2"/>
  <c r="E121" i="2"/>
  <c r="E124" i="2"/>
  <c r="E127" i="2"/>
  <c r="E130" i="2"/>
  <c r="E133" i="2"/>
  <c r="E136" i="2"/>
  <c r="E139" i="2"/>
  <c r="E142" i="2"/>
  <c r="E145" i="2"/>
  <c r="E148" i="2"/>
  <c r="E151" i="2"/>
  <c r="E154" i="2"/>
  <c r="E157" i="2"/>
  <c r="E160" i="2"/>
  <c r="E163" i="2"/>
  <c r="E166" i="2"/>
  <c r="E169" i="2"/>
  <c r="E172" i="2"/>
  <c r="E175" i="2"/>
  <c r="E178" i="2"/>
  <c r="E181" i="2"/>
  <c r="E184" i="2"/>
  <c r="E187" i="2"/>
  <c r="E190" i="2"/>
  <c r="E193" i="2"/>
  <c r="E196" i="2"/>
  <c r="E199" i="2"/>
  <c r="E202" i="2"/>
  <c r="E205" i="2"/>
  <c r="E208" i="2"/>
  <c r="E211" i="2"/>
  <c r="E214" i="2"/>
  <c r="E217" i="2"/>
  <c r="E220" i="2"/>
  <c r="E223" i="2"/>
  <c r="E226" i="2"/>
  <c r="E229" i="2"/>
  <c r="E232" i="2"/>
  <c r="E235" i="2"/>
  <c r="E238" i="2"/>
  <c r="E241" i="2"/>
  <c r="E244" i="2"/>
  <c r="E247" i="2"/>
  <c r="E250" i="2"/>
  <c r="E253" i="2"/>
  <c r="E256" i="2"/>
  <c r="E259" i="2"/>
  <c r="E262" i="2"/>
  <c r="E265" i="2"/>
  <c r="E268" i="2"/>
  <c r="E271" i="2"/>
  <c r="E274" i="2"/>
  <c r="E277" i="2"/>
  <c r="E280" i="2"/>
  <c r="E283" i="2"/>
  <c r="E286" i="2"/>
  <c r="E289" i="2"/>
  <c r="E292" i="2"/>
  <c r="E295" i="2"/>
  <c r="E298" i="2"/>
  <c r="E301" i="2"/>
  <c r="E304" i="2"/>
  <c r="E307" i="2"/>
  <c r="E310" i="2"/>
  <c r="E313" i="2"/>
  <c r="E316" i="2"/>
  <c r="E319" i="2"/>
  <c r="E322" i="2"/>
  <c r="E325" i="2"/>
  <c r="E328" i="2"/>
  <c r="E331" i="2"/>
  <c r="E334" i="2"/>
  <c r="E337" i="2"/>
  <c r="E340" i="2"/>
  <c r="E343" i="2"/>
  <c r="E346" i="2"/>
  <c r="E349" i="2"/>
  <c r="E352" i="2"/>
  <c r="E355" i="2"/>
  <c r="E358" i="2"/>
  <c r="E361" i="2"/>
  <c r="E364" i="2"/>
  <c r="E367" i="2"/>
  <c r="E370" i="2"/>
  <c r="E373" i="2"/>
  <c r="E376" i="2"/>
  <c r="E379" i="2"/>
  <c r="E382" i="2"/>
  <c r="E385" i="2"/>
  <c r="E388" i="2"/>
  <c r="E391" i="2"/>
  <c r="E394" i="2"/>
  <c r="E397" i="2"/>
  <c r="E400" i="2"/>
  <c r="E403" i="2"/>
  <c r="E406" i="2"/>
  <c r="E409" i="2"/>
  <c r="E412" i="2"/>
  <c r="E415" i="2"/>
  <c r="E418" i="2"/>
  <c r="E421" i="2"/>
  <c r="E424" i="2"/>
  <c r="E427" i="2"/>
  <c r="E430" i="2"/>
  <c r="E433" i="2"/>
  <c r="E436" i="2"/>
  <c r="F13" i="2"/>
  <c r="F16" i="2"/>
  <c r="F19" i="2"/>
  <c r="F22" i="2"/>
  <c r="F25" i="2"/>
  <c r="F28" i="2"/>
  <c r="F31" i="2"/>
  <c r="F34" i="2"/>
  <c r="F37" i="2"/>
  <c r="F40" i="2"/>
  <c r="F43" i="2"/>
  <c r="F46" i="2"/>
  <c r="F49" i="2"/>
  <c r="F52" i="2"/>
  <c r="F55" i="2"/>
  <c r="F58" i="2"/>
  <c r="F61" i="2"/>
  <c r="F64" i="2"/>
  <c r="F67" i="2"/>
  <c r="F70" i="2"/>
  <c r="F73" i="2"/>
  <c r="F76" i="2"/>
  <c r="F79" i="2"/>
  <c r="F82" i="2"/>
  <c r="F85" i="2"/>
  <c r="F88" i="2"/>
  <c r="F91" i="2"/>
  <c r="F94" i="2"/>
  <c r="F97" i="2"/>
  <c r="F100" i="2"/>
  <c r="F103" i="2"/>
  <c r="F106" i="2"/>
  <c r="F109" i="2"/>
  <c r="F112" i="2"/>
  <c r="F115" i="2"/>
  <c r="F118" i="2"/>
  <c r="F121" i="2"/>
  <c r="F124" i="2"/>
  <c r="F127" i="2"/>
  <c r="F130" i="2"/>
  <c r="F133" i="2"/>
  <c r="F136" i="2"/>
  <c r="F139" i="2"/>
  <c r="F142" i="2"/>
  <c r="F145" i="2"/>
  <c r="F148" i="2"/>
  <c r="F151" i="2"/>
  <c r="F154" i="2"/>
  <c r="F157" i="2"/>
  <c r="F160" i="2"/>
  <c r="F163" i="2"/>
  <c r="F166" i="2"/>
  <c r="F169" i="2"/>
  <c r="F172" i="2"/>
  <c r="F175" i="2"/>
  <c r="F178" i="2"/>
  <c r="F181" i="2"/>
  <c r="F184" i="2"/>
  <c r="F187" i="2"/>
  <c r="F190" i="2"/>
  <c r="F193" i="2"/>
  <c r="F196" i="2"/>
  <c r="F199" i="2"/>
  <c r="F202" i="2"/>
  <c r="F205" i="2"/>
  <c r="F208" i="2"/>
  <c r="F211" i="2"/>
  <c r="F214" i="2"/>
  <c r="F217" i="2"/>
  <c r="F220" i="2"/>
  <c r="F223" i="2"/>
  <c r="F226" i="2"/>
  <c r="F229" i="2"/>
  <c r="F232" i="2"/>
  <c r="F235" i="2"/>
  <c r="F238" i="2"/>
  <c r="F241" i="2"/>
  <c r="F244" i="2"/>
  <c r="F247" i="2"/>
  <c r="F250" i="2"/>
  <c r="F253" i="2"/>
  <c r="F256" i="2"/>
  <c r="F259" i="2"/>
  <c r="F262" i="2"/>
  <c r="F265" i="2"/>
  <c r="F268" i="2"/>
  <c r="F271" i="2"/>
  <c r="F274" i="2"/>
  <c r="F277" i="2"/>
  <c r="F280" i="2"/>
  <c r="F283" i="2"/>
  <c r="F286" i="2"/>
  <c r="F289" i="2"/>
  <c r="F292" i="2"/>
  <c r="F295" i="2"/>
  <c r="F298" i="2"/>
  <c r="F301" i="2"/>
  <c r="F304" i="2"/>
  <c r="F307" i="2"/>
  <c r="F310" i="2"/>
  <c r="F313" i="2"/>
  <c r="F316" i="2"/>
  <c r="F319" i="2"/>
  <c r="F322" i="2"/>
  <c r="F325" i="2"/>
  <c r="F328" i="2"/>
  <c r="F331" i="2"/>
  <c r="F334" i="2"/>
  <c r="F337" i="2"/>
  <c r="F340" i="2"/>
  <c r="F343" i="2"/>
  <c r="F346" i="2"/>
  <c r="F349" i="2"/>
  <c r="F352" i="2"/>
  <c r="F355" i="2"/>
  <c r="F358" i="2"/>
  <c r="F361" i="2"/>
  <c r="F364" i="2"/>
  <c r="F367" i="2"/>
  <c r="F370" i="2"/>
  <c r="F373" i="2"/>
  <c r="F376" i="2"/>
  <c r="F379" i="2"/>
  <c r="F382" i="2"/>
  <c r="F385" i="2"/>
  <c r="F388" i="2"/>
  <c r="F391" i="2"/>
  <c r="F394" i="2"/>
  <c r="F397" i="2"/>
  <c r="F400" i="2"/>
  <c r="F403" i="2"/>
  <c r="F406" i="2"/>
  <c r="F409" i="2"/>
  <c r="F412" i="2"/>
  <c r="F415" i="2"/>
  <c r="F418" i="2"/>
  <c r="F421" i="2"/>
  <c r="F424" i="2"/>
  <c r="F427" i="2"/>
  <c r="F430" i="2"/>
  <c r="F433" i="2"/>
  <c r="F436" i="2"/>
  <c r="E14" i="2"/>
  <c r="E17" i="2"/>
  <c r="E20" i="2"/>
  <c r="E23" i="2"/>
  <c r="E26" i="2"/>
  <c r="E29" i="2"/>
  <c r="E32" i="2"/>
  <c r="E35" i="2"/>
  <c r="E38" i="2"/>
  <c r="E41" i="2"/>
  <c r="E44" i="2"/>
  <c r="E47" i="2"/>
  <c r="E50" i="2"/>
  <c r="E53" i="2"/>
  <c r="E56" i="2"/>
  <c r="E59" i="2"/>
  <c r="E62" i="2"/>
  <c r="E65" i="2"/>
  <c r="E68" i="2"/>
  <c r="E71" i="2"/>
  <c r="E74" i="2"/>
  <c r="E77" i="2"/>
  <c r="E80" i="2"/>
  <c r="E83" i="2"/>
  <c r="E86" i="2"/>
  <c r="E89" i="2"/>
  <c r="E92" i="2"/>
  <c r="E95" i="2"/>
  <c r="E98" i="2"/>
  <c r="E101" i="2"/>
  <c r="E104" i="2"/>
  <c r="E107" i="2"/>
  <c r="E110" i="2"/>
  <c r="E113" i="2"/>
  <c r="E116" i="2"/>
  <c r="E119" i="2"/>
  <c r="E122" i="2"/>
  <c r="E125" i="2"/>
  <c r="E128" i="2"/>
  <c r="E131" i="2"/>
  <c r="E134" i="2"/>
  <c r="E137" i="2"/>
  <c r="E140" i="2"/>
  <c r="E143" i="2"/>
  <c r="E146" i="2"/>
  <c r="E149" i="2"/>
  <c r="E152" i="2"/>
  <c r="E155" i="2"/>
  <c r="E158" i="2"/>
  <c r="E161" i="2"/>
  <c r="E164" i="2"/>
  <c r="E167" i="2"/>
  <c r="E170" i="2"/>
  <c r="E173" i="2"/>
  <c r="E176" i="2"/>
  <c r="E179" i="2"/>
  <c r="E182" i="2"/>
  <c r="E185" i="2"/>
  <c r="E188" i="2"/>
  <c r="E191" i="2"/>
  <c r="E194" i="2"/>
  <c r="E197" i="2"/>
  <c r="E200" i="2"/>
  <c r="E203" i="2"/>
  <c r="E206" i="2"/>
  <c r="E209" i="2"/>
  <c r="E212" i="2"/>
  <c r="E215" i="2"/>
  <c r="E218" i="2"/>
  <c r="E221" i="2"/>
  <c r="E224" i="2"/>
  <c r="E227" i="2"/>
  <c r="E230" i="2"/>
  <c r="E233" i="2"/>
  <c r="E236" i="2"/>
  <c r="E239" i="2"/>
  <c r="E242" i="2"/>
  <c r="E245" i="2"/>
  <c r="E248" i="2"/>
  <c r="E251" i="2"/>
  <c r="E254" i="2"/>
  <c r="E257" i="2"/>
  <c r="E260" i="2"/>
  <c r="E263" i="2"/>
  <c r="E266" i="2"/>
  <c r="E269" i="2"/>
  <c r="E272" i="2"/>
  <c r="E275" i="2"/>
  <c r="E278" i="2"/>
  <c r="E281" i="2"/>
  <c r="E284" i="2"/>
  <c r="E287" i="2"/>
  <c r="E290" i="2"/>
  <c r="E293" i="2"/>
  <c r="E296" i="2"/>
  <c r="E299" i="2"/>
  <c r="E302" i="2"/>
  <c r="E305" i="2"/>
  <c r="E308" i="2"/>
  <c r="E311" i="2"/>
  <c r="E314" i="2"/>
  <c r="E317" i="2"/>
  <c r="E320" i="2"/>
  <c r="E323" i="2"/>
  <c r="E326" i="2"/>
  <c r="E329" i="2"/>
  <c r="E332" i="2"/>
  <c r="E335" i="2"/>
  <c r="E338" i="2"/>
  <c r="E341" i="2"/>
  <c r="E344" i="2"/>
  <c r="E347" i="2"/>
  <c r="E350" i="2"/>
  <c r="E353" i="2"/>
  <c r="E356" i="2"/>
  <c r="E359" i="2"/>
  <c r="E362" i="2"/>
  <c r="E365" i="2"/>
  <c r="E368" i="2"/>
  <c r="E371" i="2"/>
  <c r="E374" i="2"/>
  <c r="E377" i="2"/>
  <c r="E380" i="2"/>
  <c r="E383" i="2"/>
  <c r="E386" i="2"/>
  <c r="E389" i="2"/>
  <c r="E392" i="2"/>
  <c r="E395" i="2"/>
  <c r="E398" i="2"/>
  <c r="E401" i="2"/>
  <c r="E404" i="2"/>
  <c r="E407" i="2"/>
  <c r="E410" i="2"/>
  <c r="E413" i="2"/>
  <c r="E416" i="2"/>
  <c r="E419" i="2"/>
  <c r="E422" i="2"/>
  <c r="E425" i="2"/>
  <c r="E428" i="2"/>
  <c r="E431" i="2"/>
  <c r="E434" i="2"/>
  <c r="E437" i="2"/>
  <c r="C20" i="2"/>
  <c r="C38" i="2"/>
  <c r="C56" i="2"/>
  <c r="C74" i="2"/>
  <c r="C92" i="2"/>
  <c r="C110" i="2"/>
  <c r="C128" i="2"/>
  <c r="C146" i="2"/>
  <c r="C164" i="2"/>
  <c r="C182" i="2"/>
  <c r="C200" i="2"/>
  <c r="C218" i="2"/>
  <c r="C236" i="2"/>
  <c r="C254" i="2"/>
  <c r="C272" i="2"/>
  <c r="C290" i="2"/>
  <c r="C308" i="2"/>
  <c r="C326" i="2"/>
  <c r="C344" i="2"/>
  <c r="C362" i="2"/>
  <c r="C380" i="2"/>
  <c r="C398" i="2"/>
  <c r="C416" i="2"/>
  <c r="C434" i="2"/>
  <c r="E440" i="2"/>
  <c r="E443" i="2"/>
  <c r="E446" i="2"/>
  <c r="E449" i="2"/>
  <c r="E452" i="2"/>
  <c r="E455" i="2"/>
  <c r="E458" i="2"/>
  <c r="E461" i="2"/>
  <c r="E464" i="2"/>
  <c r="E467" i="2"/>
  <c r="E470" i="2"/>
  <c r="E473" i="2"/>
  <c r="E476" i="2"/>
  <c r="E479" i="2"/>
  <c r="E482" i="2"/>
  <c r="E485" i="2"/>
  <c r="E488" i="2"/>
  <c r="E491" i="2"/>
  <c r="E494" i="2"/>
  <c r="E497" i="2"/>
  <c r="E500" i="2"/>
  <c r="E503" i="2"/>
  <c r="E506" i="2"/>
  <c r="E509" i="2"/>
  <c r="E512" i="2"/>
  <c r="E515" i="2"/>
  <c r="E518" i="2"/>
  <c r="E521" i="2"/>
  <c r="E524" i="2"/>
  <c r="E527" i="2"/>
  <c r="E530" i="2"/>
  <c r="E533" i="2"/>
  <c r="E536" i="2"/>
  <c r="E539" i="2"/>
  <c r="E542" i="2"/>
  <c r="E545" i="2"/>
  <c r="E548" i="2"/>
  <c r="E551" i="2"/>
  <c r="E554" i="2"/>
  <c r="E557" i="2"/>
  <c r="E560" i="2"/>
  <c r="E563" i="2"/>
  <c r="E566" i="2"/>
  <c r="E569" i="2"/>
  <c r="E572" i="2"/>
  <c r="E575" i="2"/>
  <c r="E578" i="2"/>
  <c r="E581" i="2"/>
  <c r="E584" i="2"/>
  <c r="E587" i="2"/>
  <c r="E590" i="2"/>
  <c r="E593" i="2"/>
  <c r="E596" i="2"/>
  <c r="E599" i="2"/>
  <c r="E602" i="2"/>
  <c r="E605" i="2"/>
  <c r="E608" i="2"/>
  <c r="E611" i="2"/>
  <c r="E614" i="2"/>
  <c r="E617" i="2"/>
  <c r="E620" i="2"/>
  <c r="E623" i="2"/>
  <c r="E626" i="2"/>
  <c r="E629" i="2"/>
  <c r="E632" i="2"/>
  <c r="E635" i="2"/>
  <c r="E638" i="2"/>
  <c r="E641" i="2"/>
  <c r="E644" i="2"/>
  <c r="E647" i="2"/>
  <c r="E650" i="2"/>
  <c r="E653" i="2"/>
  <c r="E656" i="2"/>
  <c r="E659" i="2"/>
  <c r="E662" i="2"/>
  <c r="E665" i="2"/>
  <c r="E668" i="2"/>
  <c r="E671" i="2"/>
  <c r="E674" i="2"/>
  <c r="E677" i="2"/>
  <c r="E680" i="2"/>
  <c r="E683" i="2"/>
  <c r="E686" i="2"/>
  <c r="E689" i="2"/>
  <c r="E692" i="2"/>
  <c r="E695" i="2"/>
  <c r="E698" i="2"/>
  <c r="E701" i="2"/>
  <c r="E704" i="2"/>
  <c r="E707" i="2"/>
  <c r="E710" i="2"/>
  <c r="E713" i="2"/>
  <c r="E716" i="2"/>
  <c r="E719" i="2"/>
  <c r="E722" i="2"/>
  <c r="E725" i="2"/>
  <c r="E728" i="2"/>
  <c r="E731" i="2"/>
  <c r="E734" i="2"/>
  <c r="E737" i="2"/>
  <c r="E740" i="2"/>
  <c r="E743" i="2"/>
  <c r="E746" i="2"/>
  <c r="E749" i="2"/>
  <c r="E752" i="2"/>
  <c r="E755" i="2"/>
  <c r="E758" i="2"/>
  <c r="E761" i="2"/>
  <c r="E764" i="2"/>
  <c r="E767" i="2"/>
  <c r="E770" i="2"/>
  <c r="E773" i="2"/>
  <c r="E776" i="2"/>
  <c r="E779" i="2"/>
  <c r="E782" i="2"/>
  <c r="E785" i="2"/>
  <c r="E788" i="2"/>
  <c r="E791" i="2"/>
  <c r="E794" i="2"/>
  <c r="E797" i="2"/>
  <c r="E800" i="2"/>
  <c r="E803" i="2"/>
  <c r="E806" i="2"/>
  <c r="E809" i="2"/>
  <c r="E812" i="2"/>
  <c r="E815" i="2"/>
  <c r="E818" i="2"/>
  <c r="E821" i="2"/>
  <c r="E824" i="2"/>
  <c r="E827" i="2"/>
  <c r="E830" i="2"/>
  <c r="E833" i="2"/>
  <c r="E836" i="2"/>
  <c r="E839" i="2"/>
  <c r="E842" i="2"/>
  <c r="E845" i="2"/>
  <c r="E848" i="2"/>
  <c r="E851" i="2"/>
  <c r="E854" i="2"/>
  <c r="E857" i="2"/>
  <c r="E860" i="2"/>
  <c r="E863" i="2"/>
  <c r="D20" i="2"/>
  <c r="D38" i="2"/>
  <c r="D56" i="2"/>
  <c r="D74" i="2"/>
  <c r="D92" i="2"/>
  <c r="D110" i="2"/>
  <c r="D128" i="2"/>
  <c r="D146" i="2"/>
  <c r="D164" i="2"/>
  <c r="D182" i="2"/>
  <c r="D200" i="2"/>
  <c r="D218" i="2"/>
  <c r="D236" i="2"/>
  <c r="D254" i="2"/>
  <c r="D272" i="2"/>
  <c r="D290" i="2"/>
  <c r="D308" i="2"/>
  <c r="D326" i="2"/>
  <c r="D344" i="2"/>
  <c r="D362" i="2"/>
  <c r="D380" i="2"/>
  <c r="D398" i="2"/>
  <c r="D416" i="2"/>
  <c r="D434" i="2"/>
  <c r="F440" i="2"/>
  <c r="F443" i="2"/>
  <c r="F446" i="2"/>
  <c r="F449" i="2"/>
  <c r="F452" i="2"/>
  <c r="F455" i="2"/>
  <c r="F458" i="2"/>
  <c r="F461" i="2"/>
  <c r="F464" i="2"/>
  <c r="F467" i="2"/>
  <c r="F470" i="2"/>
  <c r="F473" i="2"/>
  <c r="F476" i="2"/>
  <c r="F479" i="2"/>
  <c r="F482" i="2"/>
  <c r="F485" i="2"/>
  <c r="F488" i="2"/>
  <c r="F491" i="2"/>
  <c r="F494" i="2"/>
  <c r="F497" i="2"/>
  <c r="F500" i="2"/>
  <c r="F503" i="2"/>
  <c r="F506" i="2"/>
  <c r="F509" i="2"/>
  <c r="F512" i="2"/>
  <c r="F515" i="2"/>
  <c r="F518" i="2"/>
  <c r="F521" i="2"/>
  <c r="F524" i="2"/>
  <c r="F527" i="2"/>
  <c r="F530" i="2"/>
  <c r="F533" i="2"/>
  <c r="F536" i="2"/>
  <c r="F539" i="2"/>
  <c r="F542" i="2"/>
  <c r="F545" i="2"/>
  <c r="F548" i="2"/>
  <c r="F551" i="2"/>
  <c r="F554" i="2"/>
  <c r="F557" i="2"/>
  <c r="F560" i="2"/>
  <c r="F563" i="2"/>
  <c r="F566" i="2"/>
  <c r="F569" i="2"/>
  <c r="F572" i="2"/>
  <c r="F575" i="2"/>
  <c r="F578" i="2"/>
  <c r="F581" i="2"/>
  <c r="F584" i="2"/>
  <c r="F587" i="2"/>
  <c r="F590" i="2"/>
  <c r="F593" i="2"/>
  <c r="F596" i="2"/>
  <c r="F599" i="2"/>
  <c r="F602" i="2"/>
  <c r="F605" i="2"/>
  <c r="F608" i="2"/>
  <c r="F611" i="2"/>
  <c r="F614" i="2"/>
  <c r="F617" i="2"/>
  <c r="F620" i="2"/>
  <c r="F623" i="2"/>
  <c r="F626" i="2"/>
  <c r="F629" i="2"/>
  <c r="F632" i="2"/>
  <c r="F635" i="2"/>
  <c r="F638" i="2"/>
  <c r="F641" i="2"/>
  <c r="F644" i="2"/>
  <c r="F647" i="2"/>
  <c r="F650" i="2"/>
  <c r="F653" i="2"/>
  <c r="F656" i="2"/>
  <c r="F659" i="2"/>
  <c r="F662" i="2"/>
  <c r="F665" i="2"/>
  <c r="F668" i="2"/>
  <c r="F671" i="2"/>
  <c r="F674" i="2"/>
  <c r="F677" i="2"/>
  <c r="F680" i="2"/>
  <c r="F683" i="2"/>
  <c r="F686" i="2"/>
  <c r="F689" i="2"/>
  <c r="F692" i="2"/>
  <c r="F695" i="2"/>
  <c r="F698" i="2"/>
  <c r="F701" i="2"/>
  <c r="F704" i="2"/>
  <c r="F707" i="2"/>
  <c r="F710" i="2"/>
  <c r="F713" i="2"/>
  <c r="F716" i="2"/>
  <c r="F719" i="2"/>
  <c r="F722" i="2"/>
  <c r="F725" i="2"/>
  <c r="F728" i="2"/>
  <c r="F731" i="2"/>
  <c r="F734" i="2"/>
  <c r="F737" i="2"/>
  <c r="F740" i="2"/>
  <c r="F743" i="2"/>
  <c r="F746" i="2"/>
  <c r="F749" i="2"/>
  <c r="F752" i="2"/>
  <c r="F755" i="2"/>
  <c r="F758" i="2"/>
  <c r="F761" i="2"/>
  <c r="F764" i="2"/>
  <c r="F767" i="2"/>
  <c r="F770" i="2"/>
  <c r="F773" i="2"/>
  <c r="F776" i="2"/>
  <c r="F779" i="2"/>
  <c r="F782" i="2"/>
  <c r="F785" i="2"/>
  <c r="F788" i="2"/>
  <c r="F791" i="2"/>
  <c r="F794" i="2"/>
  <c r="F797" i="2"/>
  <c r="F800" i="2"/>
  <c r="F803" i="2"/>
  <c r="F806" i="2"/>
  <c r="F809" i="2"/>
  <c r="F812" i="2"/>
  <c r="F815" i="2"/>
  <c r="F818" i="2"/>
  <c r="F821" i="2"/>
  <c r="F824" i="2"/>
  <c r="F827" i="2"/>
  <c r="F830" i="2"/>
  <c r="F833" i="2"/>
  <c r="F836" i="2"/>
  <c r="F839" i="2"/>
  <c r="F842" i="2"/>
  <c r="F845" i="2"/>
  <c r="F848" i="2"/>
  <c r="F851" i="2"/>
  <c r="F854" i="2"/>
  <c r="F857" i="2"/>
  <c r="F860" i="2"/>
  <c r="F863" i="2"/>
  <c r="C23" i="2"/>
  <c r="C41" i="2"/>
  <c r="C59" i="2"/>
  <c r="C77" i="2"/>
  <c r="C95" i="2"/>
  <c r="C113" i="2"/>
  <c r="C131" i="2"/>
  <c r="C149" i="2"/>
  <c r="C167" i="2"/>
  <c r="C185" i="2"/>
  <c r="C203" i="2"/>
  <c r="C221" i="2"/>
  <c r="C239" i="2"/>
  <c r="C257" i="2"/>
  <c r="C275" i="2"/>
  <c r="C293" i="2"/>
  <c r="C311" i="2"/>
  <c r="C329" i="2"/>
  <c r="C347" i="2"/>
  <c r="C365" i="2"/>
  <c r="C383" i="2"/>
  <c r="C401" i="2"/>
  <c r="C419" i="2"/>
  <c r="C437" i="2"/>
  <c r="C441" i="2"/>
  <c r="C444" i="2"/>
  <c r="C447" i="2"/>
  <c r="C450" i="2"/>
  <c r="C453" i="2"/>
  <c r="C456" i="2"/>
  <c r="C459" i="2"/>
  <c r="C462" i="2"/>
  <c r="C465" i="2"/>
  <c r="C468" i="2"/>
  <c r="C471" i="2"/>
  <c r="C474" i="2"/>
  <c r="C477" i="2"/>
  <c r="C480" i="2"/>
  <c r="C483" i="2"/>
  <c r="C486" i="2"/>
  <c r="C489" i="2"/>
  <c r="C492" i="2"/>
  <c r="C495" i="2"/>
  <c r="C498" i="2"/>
  <c r="C501" i="2"/>
  <c r="C504" i="2"/>
  <c r="C507" i="2"/>
  <c r="C510" i="2"/>
  <c r="C513" i="2"/>
  <c r="C516" i="2"/>
  <c r="C519" i="2"/>
  <c r="C522" i="2"/>
  <c r="C525" i="2"/>
  <c r="C528" i="2"/>
  <c r="C531" i="2"/>
  <c r="C534" i="2"/>
  <c r="C537" i="2"/>
  <c r="C540" i="2"/>
  <c r="C543" i="2"/>
  <c r="C546" i="2"/>
  <c r="C549" i="2"/>
  <c r="C552" i="2"/>
  <c r="C555" i="2"/>
  <c r="C558" i="2"/>
  <c r="C561" i="2"/>
  <c r="C564" i="2"/>
  <c r="C567" i="2"/>
  <c r="C570" i="2"/>
  <c r="C573" i="2"/>
  <c r="C576" i="2"/>
  <c r="C579" i="2"/>
  <c r="C582" i="2"/>
  <c r="C585" i="2"/>
  <c r="C588" i="2"/>
  <c r="C591" i="2"/>
  <c r="C594" i="2"/>
  <c r="C597" i="2"/>
  <c r="C600" i="2"/>
  <c r="C603" i="2"/>
  <c r="C606" i="2"/>
  <c r="C609" i="2"/>
  <c r="C612" i="2"/>
  <c r="C615" i="2"/>
  <c r="C618" i="2"/>
  <c r="C621" i="2"/>
  <c r="C624" i="2"/>
  <c r="C627" i="2"/>
  <c r="C630" i="2"/>
  <c r="C633" i="2"/>
  <c r="C636" i="2"/>
  <c r="C639" i="2"/>
  <c r="C642" i="2"/>
  <c r="C645" i="2"/>
  <c r="C648" i="2"/>
  <c r="C651" i="2"/>
  <c r="C654" i="2"/>
  <c r="C657" i="2"/>
  <c r="C660" i="2"/>
  <c r="C663" i="2"/>
  <c r="C666" i="2"/>
  <c r="C669" i="2"/>
  <c r="C672" i="2"/>
  <c r="C675" i="2"/>
  <c r="C678" i="2"/>
  <c r="C681" i="2"/>
  <c r="C684" i="2"/>
  <c r="C687" i="2"/>
  <c r="C690" i="2"/>
  <c r="C693" i="2"/>
  <c r="C696" i="2"/>
  <c r="C699" i="2"/>
  <c r="C702" i="2"/>
  <c r="C705" i="2"/>
  <c r="C708" i="2"/>
  <c r="C711" i="2"/>
  <c r="C714" i="2"/>
  <c r="C717" i="2"/>
  <c r="C720" i="2"/>
  <c r="C723" i="2"/>
  <c r="C726" i="2"/>
  <c r="C729" i="2"/>
  <c r="C732" i="2"/>
  <c r="C735" i="2"/>
  <c r="C738" i="2"/>
  <c r="C741" i="2"/>
  <c r="C744" i="2"/>
  <c r="C747" i="2"/>
  <c r="C750" i="2"/>
  <c r="C753" i="2"/>
  <c r="C756" i="2"/>
  <c r="C759" i="2"/>
  <c r="C762" i="2"/>
  <c r="C765" i="2"/>
  <c r="C768" i="2"/>
  <c r="C771" i="2"/>
  <c r="C774" i="2"/>
  <c r="C777" i="2"/>
  <c r="C780" i="2"/>
  <c r="C783" i="2"/>
  <c r="C786" i="2"/>
  <c r="C789" i="2"/>
  <c r="C792" i="2"/>
  <c r="C795" i="2"/>
  <c r="C798" i="2"/>
  <c r="C801" i="2"/>
  <c r="C804" i="2"/>
  <c r="C807" i="2"/>
  <c r="C810" i="2"/>
  <c r="C813" i="2"/>
  <c r="C816" i="2"/>
  <c r="C819" i="2"/>
  <c r="C822" i="2"/>
  <c r="C825" i="2"/>
  <c r="C828" i="2"/>
  <c r="C831" i="2"/>
  <c r="C834" i="2"/>
  <c r="C837" i="2"/>
  <c r="C840" i="2"/>
  <c r="C843" i="2"/>
  <c r="C846" i="2"/>
  <c r="C849" i="2"/>
  <c r="C852" i="2"/>
  <c r="C855" i="2"/>
  <c r="C858" i="2"/>
  <c r="C861" i="2"/>
  <c r="C864" i="2"/>
  <c r="D23" i="2"/>
  <c r="D41" i="2"/>
  <c r="D59" i="2"/>
  <c r="D77" i="2"/>
  <c r="D95" i="2"/>
  <c r="D113" i="2"/>
  <c r="D131" i="2"/>
  <c r="D149" i="2"/>
  <c r="D167" i="2"/>
  <c r="D185" i="2"/>
  <c r="D203" i="2"/>
  <c r="D221" i="2"/>
  <c r="D239" i="2"/>
  <c r="D257" i="2"/>
  <c r="D275" i="2"/>
  <c r="D293" i="2"/>
  <c r="D311" i="2"/>
  <c r="D329" i="2"/>
  <c r="D347" i="2"/>
  <c r="D365" i="2"/>
  <c r="D383" i="2"/>
  <c r="D401" i="2"/>
  <c r="D419" i="2"/>
  <c r="D437" i="2"/>
  <c r="D441" i="2"/>
  <c r="D444" i="2"/>
  <c r="D447" i="2"/>
  <c r="D450" i="2"/>
  <c r="D453" i="2"/>
  <c r="D456" i="2"/>
  <c r="D459" i="2"/>
  <c r="D462" i="2"/>
  <c r="D465" i="2"/>
  <c r="D468" i="2"/>
  <c r="D471" i="2"/>
  <c r="D474" i="2"/>
  <c r="D477" i="2"/>
  <c r="D480" i="2"/>
  <c r="D483" i="2"/>
  <c r="D486" i="2"/>
  <c r="D489" i="2"/>
  <c r="D492" i="2"/>
  <c r="D495" i="2"/>
  <c r="D498" i="2"/>
  <c r="D501" i="2"/>
  <c r="D504" i="2"/>
  <c r="D507" i="2"/>
  <c r="D510" i="2"/>
  <c r="D513" i="2"/>
  <c r="D516" i="2"/>
  <c r="D519" i="2"/>
  <c r="D522" i="2"/>
  <c r="D525" i="2"/>
  <c r="D528" i="2"/>
  <c r="D531" i="2"/>
  <c r="D534" i="2"/>
  <c r="D537" i="2"/>
  <c r="D540" i="2"/>
  <c r="D543" i="2"/>
  <c r="D546" i="2"/>
  <c r="D549" i="2"/>
  <c r="D552" i="2"/>
  <c r="D555" i="2"/>
  <c r="D558" i="2"/>
  <c r="D561" i="2"/>
  <c r="D564" i="2"/>
  <c r="D567" i="2"/>
  <c r="D570" i="2"/>
  <c r="D573" i="2"/>
  <c r="D576" i="2"/>
  <c r="D579" i="2"/>
  <c r="D582" i="2"/>
  <c r="D585" i="2"/>
  <c r="D588" i="2"/>
  <c r="D591" i="2"/>
  <c r="D594" i="2"/>
  <c r="D597" i="2"/>
  <c r="D600" i="2"/>
  <c r="D603" i="2"/>
  <c r="D606" i="2"/>
  <c r="D609" i="2"/>
  <c r="D612" i="2"/>
  <c r="D615" i="2"/>
  <c r="D618" i="2"/>
  <c r="D621" i="2"/>
  <c r="D624" i="2"/>
  <c r="D627" i="2"/>
  <c r="D630" i="2"/>
  <c r="D633" i="2"/>
  <c r="D636" i="2"/>
  <c r="D639" i="2"/>
  <c r="D642" i="2"/>
  <c r="D645" i="2"/>
  <c r="D648" i="2"/>
  <c r="D651" i="2"/>
  <c r="D654" i="2"/>
  <c r="D657" i="2"/>
  <c r="D660" i="2"/>
  <c r="D663" i="2"/>
  <c r="D666" i="2"/>
  <c r="D669" i="2"/>
  <c r="D672" i="2"/>
  <c r="D675" i="2"/>
  <c r="D678" i="2"/>
  <c r="D681" i="2"/>
  <c r="D684" i="2"/>
  <c r="D687" i="2"/>
  <c r="D690" i="2"/>
  <c r="D693" i="2"/>
  <c r="D696" i="2"/>
  <c r="D699" i="2"/>
  <c r="D702" i="2"/>
  <c r="D705" i="2"/>
  <c r="D708" i="2"/>
  <c r="D711" i="2"/>
  <c r="D714" i="2"/>
  <c r="D717" i="2"/>
  <c r="D720" i="2"/>
  <c r="D723" i="2"/>
  <c r="D726" i="2"/>
  <c r="D729" i="2"/>
  <c r="D732" i="2"/>
  <c r="D735" i="2"/>
  <c r="D738" i="2"/>
  <c r="D741" i="2"/>
  <c r="D744" i="2"/>
  <c r="D747" i="2"/>
  <c r="D750" i="2"/>
  <c r="D753" i="2"/>
  <c r="D756" i="2"/>
  <c r="D759" i="2"/>
  <c r="D762" i="2"/>
  <c r="D765" i="2"/>
  <c r="D768" i="2"/>
  <c r="D771" i="2"/>
  <c r="D774" i="2"/>
  <c r="D777" i="2"/>
  <c r="D780" i="2"/>
  <c r="D783" i="2"/>
  <c r="D786" i="2"/>
  <c r="D789" i="2"/>
  <c r="D792" i="2"/>
  <c r="D795" i="2"/>
  <c r="D798" i="2"/>
  <c r="D801" i="2"/>
  <c r="D804" i="2"/>
  <c r="D807" i="2"/>
  <c r="D810" i="2"/>
  <c r="D813" i="2"/>
  <c r="D816" i="2"/>
  <c r="D819" i="2"/>
  <c r="D822" i="2"/>
  <c r="D825" i="2"/>
  <c r="D828" i="2"/>
  <c r="D831" i="2"/>
  <c r="D834" i="2"/>
  <c r="D837" i="2"/>
  <c r="D840" i="2"/>
  <c r="D843" i="2"/>
  <c r="D846" i="2"/>
  <c r="D849" i="2"/>
  <c r="D852" i="2"/>
  <c r="D855" i="2"/>
  <c r="D858" i="2"/>
  <c r="D861" i="2"/>
  <c r="D864" i="2"/>
  <c r="C26" i="2"/>
  <c r="C44" i="2"/>
  <c r="C62" i="2"/>
  <c r="C80" i="2"/>
  <c r="C98" i="2"/>
  <c r="C116" i="2"/>
  <c r="C134" i="2"/>
  <c r="C152" i="2"/>
  <c r="C170" i="2"/>
  <c r="C188" i="2"/>
  <c r="C206" i="2"/>
  <c r="C224" i="2"/>
  <c r="C242" i="2"/>
  <c r="C260" i="2"/>
  <c r="C278" i="2"/>
  <c r="C296" i="2"/>
  <c r="C314" i="2"/>
  <c r="C332" i="2"/>
  <c r="C350" i="2"/>
  <c r="C368" i="2"/>
  <c r="C386" i="2"/>
  <c r="C404" i="2"/>
  <c r="C422" i="2"/>
  <c r="D438" i="2"/>
  <c r="E441" i="2"/>
  <c r="E444" i="2"/>
  <c r="E447" i="2"/>
  <c r="E450" i="2"/>
  <c r="E453" i="2"/>
  <c r="E456" i="2"/>
  <c r="E459" i="2"/>
  <c r="E462" i="2"/>
  <c r="E465" i="2"/>
  <c r="E468" i="2"/>
  <c r="E471" i="2"/>
  <c r="E474" i="2"/>
  <c r="E477" i="2"/>
  <c r="E480" i="2"/>
  <c r="E483" i="2"/>
  <c r="E486" i="2"/>
  <c r="E489" i="2"/>
  <c r="E492" i="2"/>
  <c r="E495" i="2"/>
  <c r="E498" i="2"/>
  <c r="E501" i="2"/>
  <c r="E504" i="2"/>
  <c r="E507" i="2"/>
  <c r="E510" i="2"/>
  <c r="E513" i="2"/>
  <c r="E516" i="2"/>
  <c r="E519" i="2"/>
  <c r="E522" i="2"/>
  <c r="E525" i="2"/>
  <c r="E528" i="2"/>
  <c r="E531" i="2"/>
  <c r="E534" i="2"/>
  <c r="E537" i="2"/>
  <c r="E540" i="2"/>
  <c r="E543" i="2"/>
  <c r="E546" i="2"/>
  <c r="E549" i="2"/>
  <c r="E552" i="2"/>
  <c r="E555" i="2"/>
  <c r="E558" i="2"/>
  <c r="E561" i="2"/>
  <c r="E564" i="2"/>
  <c r="E567" i="2"/>
  <c r="E570" i="2"/>
  <c r="E573" i="2"/>
  <c r="E576" i="2"/>
  <c r="E579" i="2"/>
  <c r="E582" i="2"/>
  <c r="E585" i="2"/>
  <c r="E588" i="2"/>
  <c r="E591" i="2"/>
  <c r="E594" i="2"/>
  <c r="E597" i="2"/>
  <c r="E600" i="2"/>
  <c r="E603" i="2"/>
  <c r="E606" i="2"/>
  <c r="E609" i="2"/>
  <c r="E612" i="2"/>
  <c r="E615" i="2"/>
  <c r="E618" i="2"/>
  <c r="E621" i="2"/>
  <c r="E624" i="2"/>
  <c r="E627" i="2"/>
  <c r="E630" i="2"/>
  <c r="E633" i="2"/>
  <c r="E636" i="2"/>
  <c r="E639" i="2"/>
  <c r="E642" i="2"/>
  <c r="E645" i="2"/>
  <c r="E648" i="2"/>
  <c r="E651" i="2"/>
  <c r="E654" i="2"/>
  <c r="E657" i="2"/>
  <c r="E660" i="2"/>
  <c r="E663" i="2"/>
  <c r="E666" i="2"/>
  <c r="E669" i="2"/>
  <c r="E672" i="2"/>
  <c r="E675" i="2"/>
  <c r="E678" i="2"/>
  <c r="E681" i="2"/>
  <c r="E684" i="2"/>
  <c r="E687" i="2"/>
  <c r="E690" i="2"/>
  <c r="E693" i="2"/>
  <c r="E696" i="2"/>
  <c r="E699" i="2"/>
  <c r="E702" i="2"/>
  <c r="E705" i="2"/>
  <c r="E708" i="2"/>
  <c r="E711" i="2"/>
  <c r="E714" i="2"/>
  <c r="E717" i="2"/>
  <c r="E720" i="2"/>
  <c r="E723" i="2"/>
  <c r="E726" i="2"/>
  <c r="E729" i="2"/>
  <c r="E732" i="2"/>
  <c r="E735" i="2"/>
  <c r="E738" i="2"/>
  <c r="E741" i="2"/>
  <c r="E744" i="2"/>
  <c r="E747" i="2"/>
  <c r="E750" i="2"/>
  <c r="E753" i="2"/>
  <c r="E756" i="2"/>
  <c r="E759" i="2"/>
  <c r="E762" i="2"/>
  <c r="E765" i="2"/>
  <c r="E768" i="2"/>
  <c r="E771" i="2"/>
  <c r="E774" i="2"/>
  <c r="E777" i="2"/>
  <c r="E780" i="2"/>
  <c r="E783" i="2"/>
  <c r="E786" i="2"/>
  <c r="E789" i="2"/>
  <c r="E792" i="2"/>
  <c r="E795" i="2"/>
  <c r="E798" i="2"/>
  <c r="E801" i="2"/>
  <c r="E804" i="2"/>
  <c r="E807" i="2"/>
  <c r="E810" i="2"/>
  <c r="E813" i="2"/>
  <c r="E816" i="2"/>
  <c r="E819" i="2"/>
  <c r="E822" i="2"/>
  <c r="E825" i="2"/>
  <c r="E828" i="2"/>
  <c r="E831" i="2"/>
  <c r="E834" i="2"/>
  <c r="E837" i="2"/>
  <c r="E840" i="2"/>
  <c r="E843" i="2"/>
  <c r="E846" i="2"/>
  <c r="E849" i="2"/>
  <c r="E852" i="2"/>
  <c r="E855" i="2"/>
  <c r="E858" i="2"/>
  <c r="E861" i="2"/>
  <c r="D26" i="2"/>
  <c r="D44" i="2"/>
  <c r="D62" i="2"/>
  <c r="D80" i="2"/>
  <c r="D98" i="2"/>
  <c r="D116" i="2"/>
  <c r="D134" i="2"/>
  <c r="D152" i="2"/>
  <c r="D170" i="2"/>
  <c r="D188" i="2"/>
  <c r="D206" i="2"/>
  <c r="D224" i="2"/>
  <c r="D242" i="2"/>
  <c r="D260" i="2"/>
  <c r="D278" i="2"/>
  <c r="D296" i="2"/>
  <c r="D314" i="2"/>
  <c r="D332" i="2"/>
  <c r="D350" i="2"/>
  <c r="D368" i="2"/>
  <c r="D386" i="2"/>
  <c r="D404" i="2"/>
  <c r="D422" i="2"/>
  <c r="F438" i="2"/>
  <c r="F441" i="2"/>
  <c r="F444" i="2"/>
  <c r="F447" i="2"/>
  <c r="F450" i="2"/>
  <c r="F453" i="2"/>
  <c r="F456" i="2"/>
  <c r="F459" i="2"/>
  <c r="F462" i="2"/>
  <c r="F465" i="2"/>
  <c r="F468" i="2"/>
  <c r="F471" i="2"/>
  <c r="F474" i="2"/>
  <c r="F477" i="2"/>
  <c r="F480" i="2"/>
  <c r="F483" i="2"/>
  <c r="F486" i="2"/>
  <c r="F489" i="2"/>
  <c r="F492" i="2"/>
  <c r="F495" i="2"/>
  <c r="F498" i="2"/>
  <c r="F501" i="2"/>
  <c r="F504" i="2"/>
  <c r="F507" i="2"/>
  <c r="F510" i="2"/>
  <c r="F513" i="2"/>
  <c r="F516" i="2"/>
  <c r="F519" i="2"/>
  <c r="F522" i="2"/>
  <c r="F525" i="2"/>
  <c r="F528" i="2"/>
  <c r="F531" i="2"/>
  <c r="F534" i="2"/>
  <c r="F537" i="2"/>
  <c r="F540" i="2"/>
  <c r="F543" i="2"/>
  <c r="F546" i="2"/>
  <c r="F549" i="2"/>
  <c r="F552" i="2"/>
  <c r="F555" i="2"/>
  <c r="F558" i="2"/>
  <c r="F561" i="2"/>
  <c r="F564" i="2"/>
  <c r="F567" i="2"/>
  <c r="F570" i="2"/>
  <c r="F573" i="2"/>
  <c r="F576" i="2"/>
  <c r="F579" i="2"/>
  <c r="F582" i="2"/>
  <c r="F585" i="2"/>
  <c r="F588" i="2"/>
  <c r="F591" i="2"/>
  <c r="F594" i="2"/>
  <c r="F597" i="2"/>
  <c r="F600" i="2"/>
  <c r="F603" i="2"/>
  <c r="F606" i="2"/>
  <c r="F609" i="2"/>
  <c r="F612" i="2"/>
  <c r="F615" i="2"/>
  <c r="F618" i="2"/>
  <c r="F621" i="2"/>
  <c r="F624" i="2"/>
  <c r="F627" i="2"/>
  <c r="F630" i="2"/>
  <c r="F633" i="2"/>
  <c r="F636" i="2"/>
  <c r="F639" i="2"/>
  <c r="F642" i="2"/>
  <c r="F645" i="2"/>
  <c r="F648" i="2"/>
  <c r="F651" i="2"/>
  <c r="F654" i="2"/>
  <c r="F657" i="2"/>
  <c r="F660" i="2"/>
  <c r="F663" i="2"/>
  <c r="F666" i="2"/>
  <c r="F669" i="2"/>
  <c r="F672" i="2"/>
  <c r="F675" i="2"/>
  <c r="F678" i="2"/>
  <c r="F681" i="2"/>
  <c r="F684" i="2"/>
  <c r="F687" i="2"/>
  <c r="F690" i="2"/>
  <c r="F693" i="2"/>
  <c r="F696" i="2"/>
  <c r="F699" i="2"/>
  <c r="F702" i="2"/>
  <c r="F705" i="2"/>
  <c r="F708" i="2"/>
  <c r="F711" i="2"/>
  <c r="F714" i="2"/>
  <c r="F717" i="2"/>
  <c r="F720" i="2"/>
  <c r="F723" i="2"/>
  <c r="F726" i="2"/>
  <c r="F729" i="2"/>
  <c r="F732" i="2"/>
  <c r="F735" i="2"/>
  <c r="F738" i="2"/>
  <c r="F741" i="2"/>
  <c r="F744" i="2"/>
  <c r="F747" i="2"/>
  <c r="F750" i="2"/>
  <c r="F753" i="2"/>
  <c r="F756" i="2"/>
  <c r="F759" i="2"/>
  <c r="F762" i="2"/>
  <c r="F765" i="2"/>
  <c r="F768" i="2"/>
  <c r="F771" i="2"/>
  <c r="F774" i="2"/>
  <c r="F777" i="2"/>
  <c r="F780" i="2"/>
  <c r="F783" i="2"/>
  <c r="F786" i="2"/>
  <c r="F789" i="2"/>
  <c r="F792" i="2"/>
  <c r="F795" i="2"/>
  <c r="F798" i="2"/>
  <c r="F801" i="2"/>
  <c r="F804" i="2"/>
  <c r="F807" i="2"/>
  <c r="F810" i="2"/>
  <c r="F813" i="2"/>
  <c r="F816" i="2"/>
  <c r="F819" i="2"/>
  <c r="F822" i="2"/>
  <c r="F825" i="2"/>
  <c r="F828" i="2"/>
  <c r="F831" i="2"/>
  <c r="F834" i="2"/>
  <c r="F837" i="2"/>
  <c r="F840" i="2"/>
  <c r="F843" i="2"/>
  <c r="F846" i="2"/>
  <c r="F849" i="2"/>
  <c r="F852" i="2"/>
  <c r="F855" i="2"/>
  <c r="F858" i="2"/>
  <c r="F861" i="2"/>
  <c r="C29" i="2"/>
  <c r="C47" i="2"/>
  <c r="C65" i="2"/>
  <c r="C83" i="2"/>
  <c r="C101" i="2"/>
  <c r="C119" i="2"/>
  <c r="C137" i="2"/>
  <c r="C155" i="2"/>
  <c r="C173" i="2"/>
  <c r="C191" i="2"/>
  <c r="C209" i="2"/>
  <c r="C227" i="2"/>
  <c r="C245" i="2"/>
  <c r="C263" i="2"/>
  <c r="C281" i="2"/>
  <c r="C299" i="2"/>
  <c r="C317" i="2"/>
  <c r="C335" i="2"/>
  <c r="C353" i="2"/>
  <c r="C371" i="2"/>
  <c r="C389" i="2"/>
  <c r="C407" i="2"/>
  <c r="C425" i="2"/>
  <c r="C439" i="2"/>
  <c r="C442" i="2"/>
  <c r="C445" i="2"/>
  <c r="C448" i="2"/>
  <c r="C451" i="2"/>
  <c r="C454" i="2"/>
  <c r="C457" i="2"/>
  <c r="C460" i="2"/>
  <c r="C463" i="2"/>
  <c r="C466" i="2"/>
  <c r="C469" i="2"/>
  <c r="C472" i="2"/>
  <c r="C475" i="2"/>
  <c r="C478" i="2"/>
  <c r="C481" i="2"/>
  <c r="C484" i="2"/>
  <c r="C487" i="2"/>
  <c r="C490" i="2"/>
  <c r="C493" i="2"/>
  <c r="C496" i="2"/>
  <c r="C499" i="2"/>
  <c r="C502" i="2"/>
  <c r="C505" i="2"/>
  <c r="C508" i="2"/>
  <c r="C511" i="2"/>
  <c r="C514" i="2"/>
  <c r="C517" i="2"/>
  <c r="C520" i="2"/>
  <c r="C523" i="2"/>
  <c r="C526" i="2"/>
  <c r="C529" i="2"/>
  <c r="C532" i="2"/>
  <c r="C535" i="2"/>
  <c r="C538" i="2"/>
  <c r="C541" i="2"/>
  <c r="C544" i="2"/>
  <c r="C547" i="2"/>
  <c r="C550" i="2"/>
  <c r="C553" i="2"/>
  <c r="C556" i="2"/>
  <c r="C559" i="2"/>
  <c r="C562" i="2"/>
  <c r="C565" i="2"/>
  <c r="C568" i="2"/>
  <c r="C571" i="2"/>
  <c r="C574" i="2"/>
  <c r="C577" i="2"/>
  <c r="C580" i="2"/>
  <c r="C583" i="2"/>
  <c r="C586" i="2"/>
  <c r="C589" i="2"/>
  <c r="C592" i="2"/>
  <c r="C595" i="2"/>
  <c r="C598" i="2"/>
  <c r="C601" i="2"/>
  <c r="C604" i="2"/>
  <c r="C607" i="2"/>
  <c r="C610" i="2"/>
  <c r="C613" i="2"/>
  <c r="C616" i="2"/>
  <c r="C619" i="2"/>
  <c r="C622" i="2"/>
  <c r="C625" i="2"/>
  <c r="C628" i="2"/>
  <c r="C631" i="2"/>
  <c r="C634" i="2"/>
  <c r="C637" i="2"/>
  <c r="C640" i="2"/>
  <c r="C643" i="2"/>
  <c r="C646" i="2"/>
  <c r="C649" i="2"/>
  <c r="C652" i="2"/>
  <c r="C655" i="2"/>
  <c r="C658" i="2"/>
  <c r="C661" i="2"/>
  <c r="C664" i="2"/>
  <c r="C667" i="2"/>
  <c r="C670" i="2"/>
  <c r="C673" i="2"/>
  <c r="C676" i="2"/>
  <c r="C679" i="2"/>
  <c r="C682" i="2"/>
  <c r="C685" i="2"/>
  <c r="C688" i="2"/>
  <c r="C691" i="2"/>
  <c r="C694" i="2"/>
  <c r="C697" i="2"/>
  <c r="C700" i="2"/>
  <c r="C703" i="2"/>
  <c r="C706" i="2"/>
  <c r="C709" i="2"/>
  <c r="C712" i="2"/>
  <c r="C715" i="2"/>
  <c r="C718" i="2"/>
  <c r="C721" i="2"/>
  <c r="C724" i="2"/>
  <c r="C727" i="2"/>
  <c r="C730" i="2"/>
  <c r="C733" i="2"/>
  <c r="C736" i="2"/>
  <c r="C739" i="2"/>
  <c r="C742" i="2"/>
  <c r="C745" i="2"/>
  <c r="C748" i="2"/>
  <c r="C751" i="2"/>
  <c r="C754" i="2"/>
  <c r="C757" i="2"/>
  <c r="C760" i="2"/>
  <c r="C763" i="2"/>
  <c r="C766" i="2"/>
  <c r="C769" i="2"/>
  <c r="C772" i="2"/>
  <c r="C775" i="2"/>
  <c r="C778" i="2"/>
  <c r="C781" i="2"/>
  <c r="C784" i="2"/>
  <c r="C787" i="2"/>
  <c r="C790" i="2"/>
  <c r="C793" i="2"/>
  <c r="C796" i="2"/>
  <c r="C799" i="2"/>
  <c r="C802" i="2"/>
  <c r="C805" i="2"/>
  <c r="C808" i="2"/>
  <c r="C811" i="2"/>
  <c r="C814" i="2"/>
  <c r="C817" i="2"/>
  <c r="C820" i="2"/>
  <c r="C823" i="2"/>
  <c r="C826" i="2"/>
  <c r="C829" i="2"/>
  <c r="C832" i="2"/>
  <c r="C835" i="2"/>
  <c r="C838" i="2"/>
  <c r="C841" i="2"/>
  <c r="C844" i="2"/>
  <c r="C847" i="2"/>
  <c r="C850" i="2"/>
  <c r="C853" i="2"/>
  <c r="C856" i="2"/>
  <c r="C859" i="2"/>
  <c r="C862" i="2"/>
  <c r="D29" i="2"/>
  <c r="D47" i="2"/>
  <c r="D65" i="2"/>
  <c r="D83" i="2"/>
  <c r="D101" i="2"/>
  <c r="D119" i="2"/>
  <c r="D137" i="2"/>
  <c r="D155" i="2"/>
  <c r="D173" i="2"/>
  <c r="D191" i="2"/>
  <c r="D209" i="2"/>
  <c r="D227" i="2"/>
  <c r="D245" i="2"/>
  <c r="D263" i="2"/>
  <c r="D281" i="2"/>
  <c r="D299" i="2"/>
  <c r="D317" i="2"/>
  <c r="D335" i="2"/>
  <c r="D353" i="2"/>
  <c r="D371" i="2"/>
  <c r="D389" i="2"/>
  <c r="D407" i="2"/>
  <c r="D425" i="2"/>
  <c r="D439" i="2"/>
  <c r="D442" i="2"/>
  <c r="D445" i="2"/>
  <c r="D448" i="2"/>
  <c r="D451" i="2"/>
  <c r="D454" i="2"/>
  <c r="D457" i="2"/>
  <c r="D460" i="2"/>
  <c r="D463" i="2"/>
  <c r="D466" i="2"/>
  <c r="D469" i="2"/>
  <c r="D472" i="2"/>
  <c r="D475" i="2"/>
  <c r="D478" i="2"/>
  <c r="D481" i="2"/>
  <c r="D484" i="2"/>
  <c r="D487" i="2"/>
  <c r="D490" i="2"/>
  <c r="D493" i="2"/>
  <c r="D496" i="2"/>
  <c r="D499" i="2"/>
  <c r="D502" i="2"/>
  <c r="D505" i="2"/>
  <c r="D508" i="2"/>
  <c r="D511" i="2"/>
  <c r="D514" i="2"/>
  <c r="D517" i="2"/>
  <c r="D520" i="2"/>
  <c r="D523" i="2"/>
  <c r="D526" i="2"/>
  <c r="D529" i="2"/>
  <c r="D532" i="2"/>
  <c r="D535" i="2"/>
  <c r="D538" i="2"/>
  <c r="D541" i="2"/>
  <c r="D544" i="2"/>
  <c r="D547" i="2"/>
  <c r="D550" i="2"/>
  <c r="D553" i="2"/>
  <c r="D556" i="2"/>
  <c r="D559" i="2"/>
  <c r="D562" i="2"/>
  <c r="D565" i="2"/>
  <c r="D568" i="2"/>
  <c r="D571" i="2"/>
  <c r="D574" i="2"/>
  <c r="D577" i="2"/>
  <c r="D580" i="2"/>
  <c r="D583" i="2"/>
  <c r="D586" i="2"/>
  <c r="D589" i="2"/>
  <c r="D592" i="2"/>
  <c r="D595" i="2"/>
  <c r="D598" i="2"/>
  <c r="D601" i="2"/>
  <c r="D604" i="2"/>
  <c r="D607" i="2"/>
  <c r="D610" i="2"/>
  <c r="D613" i="2"/>
  <c r="D616" i="2"/>
  <c r="D619" i="2"/>
  <c r="D622" i="2"/>
  <c r="D625" i="2"/>
  <c r="D628" i="2"/>
  <c r="D631" i="2"/>
  <c r="D634" i="2"/>
  <c r="D637" i="2"/>
  <c r="D640" i="2"/>
  <c r="D643" i="2"/>
  <c r="D646" i="2"/>
  <c r="D649" i="2"/>
  <c r="D652" i="2"/>
  <c r="D655" i="2"/>
  <c r="D658" i="2"/>
  <c r="D661" i="2"/>
  <c r="D664" i="2"/>
  <c r="D667" i="2"/>
  <c r="D670" i="2"/>
  <c r="D673" i="2"/>
  <c r="D676" i="2"/>
  <c r="D679" i="2"/>
  <c r="D682" i="2"/>
  <c r="D685" i="2"/>
  <c r="D688" i="2"/>
  <c r="D691" i="2"/>
  <c r="D694" i="2"/>
  <c r="D697" i="2"/>
  <c r="D700" i="2"/>
  <c r="D703" i="2"/>
  <c r="D706" i="2"/>
  <c r="D709" i="2"/>
  <c r="D712" i="2"/>
  <c r="D715" i="2"/>
  <c r="D718" i="2"/>
  <c r="D721" i="2"/>
  <c r="D724" i="2"/>
  <c r="D727" i="2"/>
  <c r="D730" i="2"/>
  <c r="D733" i="2"/>
  <c r="D736" i="2"/>
  <c r="D739" i="2"/>
  <c r="D742" i="2"/>
  <c r="D745" i="2"/>
  <c r="D748" i="2"/>
  <c r="D751" i="2"/>
  <c r="D754" i="2"/>
  <c r="D757" i="2"/>
  <c r="D760" i="2"/>
  <c r="D763" i="2"/>
  <c r="D766" i="2"/>
  <c r="D769" i="2"/>
  <c r="D772" i="2"/>
  <c r="D775" i="2"/>
  <c r="D778" i="2"/>
  <c r="D781" i="2"/>
  <c r="D784" i="2"/>
  <c r="D787" i="2"/>
  <c r="D790" i="2"/>
  <c r="D793" i="2"/>
  <c r="D796" i="2"/>
  <c r="D799" i="2"/>
  <c r="D802" i="2"/>
  <c r="D805" i="2"/>
  <c r="D808" i="2"/>
  <c r="D811" i="2"/>
  <c r="D814" i="2"/>
  <c r="D817" i="2"/>
  <c r="D820" i="2"/>
  <c r="D823" i="2"/>
  <c r="D826" i="2"/>
  <c r="D829" i="2"/>
  <c r="D832" i="2"/>
  <c r="D835" i="2"/>
  <c r="D838" i="2"/>
  <c r="D841" i="2"/>
  <c r="D844" i="2"/>
  <c r="D847" i="2"/>
  <c r="D850" i="2"/>
  <c r="D853" i="2"/>
  <c r="D856" i="2"/>
  <c r="D859" i="2"/>
  <c r="D862" i="2"/>
  <c r="C14" i="2"/>
  <c r="C32" i="2"/>
  <c r="C50" i="2"/>
  <c r="C68" i="2"/>
  <c r="C86" i="2"/>
  <c r="C104" i="2"/>
  <c r="C122" i="2"/>
  <c r="C140" i="2"/>
  <c r="C158" i="2"/>
  <c r="C176" i="2"/>
  <c r="C194" i="2"/>
  <c r="C212" i="2"/>
  <c r="C230" i="2"/>
  <c r="C248" i="2"/>
  <c r="C266" i="2"/>
  <c r="C284" i="2"/>
  <c r="C302" i="2"/>
  <c r="C320" i="2"/>
  <c r="C338" i="2"/>
  <c r="C356" i="2"/>
  <c r="C374" i="2"/>
  <c r="C392" i="2"/>
  <c r="C410" i="2"/>
  <c r="C428" i="2"/>
  <c r="E439" i="2"/>
  <c r="E442" i="2"/>
  <c r="E445" i="2"/>
  <c r="E448" i="2"/>
  <c r="E451" i="2"/>
  <c r="E454" i="2"/>
  <c r="E457" i="2"/>
  <c r="E460" i="2"/>
  <c r="E463" i="2"/>
  <c r="E466" i="2"/>
  <c r="E469" i="2"/>
  <c r="E472" i="2"/>
  <c r="E475" i="2"/>
  <c r="E478" i="2"/>
  <c r="E481" i="2"/>
  <c r="E484" i="2"/>
  <c r="E487" i="2"/>
  <c r="E490" i="2"/>
  <c r="E493" i="2"/>
  <c r="E496" i="2"/>
  <c r="E499" i="2"/>
  <c r="E502" i="2"/>
  <c r="E505" i="2"/>
  <c r="E508" i="2"/>
  <c r="E511" i="2"/>
  <c r="E514" i="2"/>
  <c r="E517" i="2"/>
  <c r="E520" i="2"/>
  <c r="E523" i="2"/>
  <c r="E526" i="2"/>
  <c r="E529" i="2"/>
  <c r="E532" i="2"/>
  <c r="E535" i="2"/>
  <c r="E538" i="2"/>
  <c r="E541" i="2"/>
  <c r="E544" i="2"/>
  <c r="E547" i="2"/>
  <c r="E550" i="2"/>
  <c r="E553" i="2"/>
  <c r="E556" i="2"/>
  <c r="E559" i="2"/>
  <c r="E562" i="2"/>
  <c r="E565" i="2"/>
  <c r="E568" i="2"/>
  <c r="E571" i="2"/>
  <c r="E574" i="2"/>
  <c r="E577" i="2"/>
  <c r="E580" i="2"/>
  <c r="E583" i="2"/>
  <c r="E586" i="2"/>
  <c r="E589" i="2"/>
  <c r="E592" i="2"/>
  <c r="E595" i="2"/>
  <c r="E598" i="2"/>
  <c r="E601" i="2"/>
  <c r="E604" i="2"/>
  <c r="E607" i="2"/>
  <c r="E610" i="2"/>
  <c r="E613" i="2"/>
  <c r="E616" i="2"/>
  <c r="E619" i="2"/>
  <c r="E622" i="2"/>
  <c r="E625" i="2"/>
  <c r="E628" i="2"/>
  <c r="E631" i="2"/>
  <c r="E634" i="2"/>
  <c r="E637" i="2"/>
  <c r="E640" i="2"/>
  <c r="E643" i="2"/>
  <c r="E646" i="2"/>
  <c r="E649" i="2"/>
  <c r="E652" i="2"/>
  <c r="E655" i="2"/>
  <c r="E658" i="2"/>
  <c r="E661" i="2"/>
  <c r="E664" i="2"/>
  <c r="E667" i="2"/>
  <c r="E670" i="2"/>
  <c r="E673" i="2"/>
  <c r="E676" i="2"/>
  <c r="E679" i="2"/>
  <c r="E682" i="2"/>
  <c r="E685" i="2"/>
  <c r="E688" i="2"/>
  <c r="E691" i="2"/>
  <c r="E694" i="2"/>
  <c r="E697" i="2"/>
  <c r="E700" i="2"/>
  <c r="E703" i="2"/>
  <c r="E706" i="2"/>
  <c r="E709" i="2"/>
  <c r="E712" i="2"/>
  <c r="E715" i="2"/>
  <c r="E718" i="2"/>
  <c r="E721" i="2"/>
  <c r="E724" i="2"/>
  <c r="E727" i="2"/>
  <c r="E730" i="2"/>
  <c r="E733" i="2"/>
  <c r="E736" i="2"/>
  <c r="E739" i="2"/>
  <c r="E742" i="2"/>
  <c r="E745" i="2"/>
  <c r="E748" i="2"/>
  <c r="E751" i="2"/>
  <c r="E754" i="2"/>
  <c r="E757" i="2"/>
  <c r="E760" i="2"/>
  <c r="E763" i="2"/>
  <c r="E766" i="2"/>
  <c r="E769" i="2"/>
  <c r="E772" i="2"/>
  <c r="E775" i="2"/>
  <c r="E778" i="2"/>
  <c r="E781" i="2"/>
  <c r="E784" i="2"/>
  <c r="E787" i="2"/>
  <c r="E790" i="2"/>
  <c r="E793" i="2"/>
  <c r="E796" i="2"/>
  <c r="E799" i="2"/>
  <c r="E802" i="2"/>
  <c r="E805" i="2"/>
  <c r="E808" i="2"/>
  <c r="E811" i="2"/>
  <c r="E814" i="2"/>
  <c r="E817" i="2"/>
  <c r="E820" i="2"/>
  <c r="E823" i="2"/>
  <c r="E826" i="2"/>
  <c r="E829" i="2"/>
  <c r="E832" i="2"/>
  <c r="E835" i="2"/>
  <c r="E838" i="2"/>
  <c r="E841" i="2"/>
  <c r="E844" i="2"/>
  <c r="E847" i="2"/>
  <c r="E850" i="2"/>
  <c r="E853" i="2"/>
  <c r="E856" i="2"/>
  <c r="E859" i="2"/>
  <c r="E862" i="2"/>
  <c r="D17" i="2"/>
  <c r="D35" i="2"/>
  <c r="D53" i="2"/>
  <c r="D71" i="2"/>
  <c r="D89" i="2"/>
  <c r="D107" i="2"/>
  <c r="D125" i="2"/>
  <c r="D143" i="2"/>
  <c r="D161" i="2"/>
  <c r="D179" i="2"/>
  <c r="D197" i="2"/>
  <c r="D215" i="2"/>
  <c r="D233" i="2"/>
  <c r="D251" i="2"/>
  <c r="D269" i="2"/>
  <c r="D287" i="2"/>
  <c r="D305" i="2"/>
  <c r="D323" i="2"/>
  <c r="D341" i="2"/>
  <c r="D359" i="2"/>
  <c r="D377" i="2"/>
  <c r="D395" i="2"/>
  <c r="D413" i="2"/>
  <c r="D431" i="2"/>
  <c r="D440" i="2"/>
  <c r="D443" i="2"/>
  <c r="D446" i="2"/>
  <c r="D449" i="2"/>
  <c r="D452" i="2"/>
  <c r="D455" i="2"/>
  <c r="D458" i="2"/>
  <c r="D461" i="2"/>
  <c r="D464" i="2"/>
  <c r="D467" i="2"/>
  <c r="D470" i="2"/>
  <c r="D473" i="2"/>
  <c r="D476" i="2"/>
  <c r="D479" i="2"/>
  <c r="D482" i="2"/>
  <c r="D485" i="2"/>
  <c r="D488" i="2"/>
  <c r="D491" i="2"/>
  <c r="D494" i="2"/>
  <c r="D497" i="2"/>
  <c r="D500" i="2"/>
  <c r="D503" i="2"/>
  <c r="D506" i="2"/>
  <c r="D509" i="2"/>
  <c r="D512" i="2"/>
  <c r="D515" i="2"/>
  <c r="D518" i="2"/>
  <c r="D521" i="2"/>
  <c r="D524" i="2"/>
  <c r="D527" i="2"/>
  <c r="D530" i="2"/>
  <c r="D533" i="2"/>
  <c r="D536" i="2"/>
  <c r="D539" i="2"/>
  <c r="D542" i="2"/>
  <c r="D545" i="2"/>
  <c r="D548" i="2"/>
  <c r="D551" i="2"/>
  <c r="D554" i="2"/>
  <c r="D557" i="2"/>
  <c r="D560" i="2"/>
  <c r="D563" i="2"/>
  <c r="D566" i="2"/>
  <c r="D569" i="2"/>
  <c r="D572" i="2"/>
  <c r="D575" i="2"/>
  <c r="D578" i="2"/>
  <c r="D581" i="2"/>
  <c r="D584" i="2"/>
  <c r="D587" i="2"/>
  <c r="D590" i="2"/>
  <c r="D593" i="2"/>
  <c r="D596" i="2"/>
  <c r="D599" i="2"/>
  <c r="D602" i="2"/>
  <c r="D605" i="2"/>
  <c r="D608" i="2"/>
  <c r="D611" i="2"/>
  <c r="D614" i="2"/>
  <c r="D617" i="2"/>
  <c r="D620" i="2"/>
  <c r="D623" i="2"/>
  <c r="D626" i="2"/>
  <c r="D629" i="2"/>
  <c r="D632" i="2"/>
  <c r="D635" i="2"/>
  <c r="D638" i="2"/>
  <c r="D641" i="2"/>
  <c r="D644" i="2"/>
  <c r="D647" i="2"/>
  <c r="D650" i="2"/>
  <c r="D653" i="2"/>
  <c r="D656" i="2"/>
  <c r="D659" i="2"/>
  <c r="D662" i="2"/>
  <c r="D665" i="2"/>
  <c r="D668" i="2"/>
  <c r="D671" i="2"/>
  <c r="D674" i="2"/>
  <c r="D677" i="2"/>
  <c r="D680" i="2"/>
  <c r="D683" i="2"/>
  <c r="D686" i="2"/>
  <c r="D689" i="2"/>
  <c r="D692" i="2"/>
  <c r="D695" i="2"/>
  <c r="D698" i="2"/>
  <c r="D701" i="2"/>
  <c r="D704" i="2"/>
  <c r="D707" i="2"/>
  <c r="D710" i="2"/>
  <c r="D713" i="2"/>
  <c r="D716" i="2"/>
  <c r="D719" i="2"/>
  <c r="D722" i="2"/>
  <c r="D725" i="2"/>
  <c r="D728" i="2"/>
  <c r="D731" i="2"/>
  <c r="D734" i="2"/>
  <c r="D737" i="2"/>
  <c r="D740" i="2"/>
  <c r="D743" i="2"/>
  <c r="D746" i="2"/>
  <c r="D749" i="2"/>
  <c r="D752" i="2"/>
  <c r="D755" i="2"/>
  <c r="D758" i="2"/>
  <c r="D761" i="2"/>
  <c r="D764" i="2"/>
  <c r="D767" i="2"/>
  <c r="D770" i="2"/>
  <c r="D773" i="2"/>
  <c r="D776" i="2"/>
  <c r="D779" i="2"/>
  <c r="D782" i="2"/>
  <c r="D785" i="2"/>
  <c r="D788" i="2"/>
  <c r="D791" i="2"/>
  <c r="D794" i="2"/>
  <c r="D797" i="2"/>
  <c r="D800" i="2"/>
  <c r="D803" i="2"/>
  <c r="D806" i="2"/>
  <c r="D809" i="2"/>
  <c r="D812" i="2"/>
  <c r="D815" i="2"/>
  <c r="D818" i="2"/>
  <c r="D821" i="2"/>
  <c r="D824" i="2"/>
  <c r="D827" i="2"/>
  <c r="D830" i="2"/>
  <c r="D833" i="2"/>
  <c r="D836" i="2"/>
  <c r="D839" i="2"/>
  <c r="D842" i="2"/>
  <c r="D845" i="2"/>
  <c r="D848" i="2"/>
  <c r="D851" i="2"/>
  <c r="D854" i="2"/>
  <c r="D857" i="2"/>
  <c r="D860" i="2"/>
  <c r="D863" i="2"/>
  <c r="D50" i="2"/>
  <c r="D158" i="2"/>
  <c r="D266" i="2"/>
  <c r="D374" i="2"/>
  <c r="F445" i="2"/>
  <c r="F463" i="2"/>
  <c r="F481" i="2"/>
  <c r="F499" i="2"/>
  <c r="F517" i="2"/>
  <c r="F535" i="2"/>
  <c r="F553" i="2"/>
  <c r="F571" i="2"/>
  <c r="F589" i="2"/>
  <c r="F607" i="2"/>
  <c r="F625" i="2"/>
  <c r="F643" i="2"/>
  <c r="F661" i="2"/>
  <c r="F679" i="2"/>
  <c r="F697" i="2"/>
  <c r="F715" i="2"/>
  <c r="F733" i="2"/>
  <c r="F751" i="2"/>
  <c r="F769" i="2"/>
  <c r="F787" i="2"/>
  <c r="F805" i="2"/>
  <c r="F823" i="2"/>
  <c r="F841" i="2"/>
  <c r="F859" i="2"/>
  <c r="E866" i="2"/>
  <c r="E869" i="2"/>
  <c r="E872" i="2"/>
  <c r="E875" i="2"/>
  <c r="E878" i="2"/>
  <c r="E881" i="2"/>
  <c r="E884" i="2"/>
  <c r="E887" i="2"/>
  <c r="E890" i="2"/>
  <c r="E893" i="2"/>
  <c r="E896" i="2"/>
  <c r="E899" i="2"/>
  <c r="E902" i="2"/>
  <c r="E905" i="2"/>
  <c r="E908" i="2"/>
  <c r="E911" i="2"/>
  <c r="E914" i="2"/>
  <c r="E917" i="2"/>
  <c r="E920" i="2"/>
  <c r="E923" i="2"/>
  <c r="E926" i="2"/>
  <c r="E929" i="2"/>
  <c r="E932" i="2"/>
  <c r="E935" i="2"/>
  <c r="E938" i="2"/>
  <c r="E941" i="2"/>
  <c r="E944" i="2"/>
  <c r="E947" i="2"/>
  <c r="E950" i="2"/>
  <c r="E953" i="2"/>
  <c r="E956" i="2"/>
  <c r="E959" i="2"/>
  <c r="E962" i="2"/>
  <c r="E965" i="2"/>
  <c r="E968" i="2"/>
  <c r="E971" i="2"/>
  <c r="E974" i="2"/>
  <c r="E977" i="2"/>
  <c r="E980" i="2"/>
  <c r="E983" i="2"/>
  <c r="E986" i="2"/>
  <c r="E989" i="2"/>
  <c r="E992" i="2"/>
  <c r="E995" i="2"/>
  <c r="E998" i="2"/>
  <c r="E1001" i="2"/>
  <c r="E1004" i="2"/>
  <c r="E1007" i="2"/>
  <c r="C53" i="2"/>
  <c r="C161" i="2"/>
  <c r="C269" i="2"/>
  <c r="C377" i="2"/>
  <c r="C446" i="2"/>
  <c r="C464" i="2"/>
  <c r="C482" i="2"/>
  <c r="C500" i="2"/>
  <c r="C518" i="2"/>
  <c r="C536" i="2"/>
  <c r="C554" i="2"/>
  <c r="C572" i="2"/>
  <c r="C590" i="2"/>
  <c r="C608" i="2"/>
  <c r="C626" i="2"/>
  <c r="C644" i="2"/>
  <c r="C662" i="2"/>
  <c r="C680" i="2"/>
  <c r="C698" i="2"/>
  <c r="C716" i="2"/>
  <c r="C734" i="2"/>
  <c r="C752" i="2"/>
  <c r="C770" i="2"/>
  <c r="C788" i="2"/>
  <c r="C806" i="2"/>
  <c r="C824" i="2"/>
  <c r="C842" i="2"/>
  <c r="C860" i="2"/>
  <c r="F866" i="2"/>
  <c r="F869" i="2"/>
  <c r="F872" i="2"/>
  <c r="F875" i="2"/>
  <c r="F878" i="2"/>
  <c r="F881" i="2"/>
  <c r="F884" i="2"/>
  <c r="F887" i="2"/>
  <c r="F890" i="2"/>
  <c r="F893" i="2"/>
  <c r="F896" i="2"/>
  <c r="F899" i="2"/>
  <c r="F902" i="2"/>
  <c r="F905" i="2"/>
  <c r="F908" i="2"/>
  <c r="F911" i="2"/>
  <c r="F914" i="2"/>
  <c r="F917" i="2"/>
  <c r="F920" i="2"/>
  <c r="F923" i="2"/>
  <c r="F926" i="2"/>
  <c r="F929" i="2"/>
  <c r="F932" i="2"/>
  <c r="F935" i="2"/>
  <c r="F938" i="2"/>
  <c r="F941" i="2"/>
  <c r="F944" i="2"/>
  <c r="F947" i="2"/>
  <c r="F950" i="2"/>
  <c r="F953" i="2"/>
  <c r="F956" i="2"/>
  <c r="F959" i="2"/>
  <c r="F962" i="2"/>
  <c r="F965" i="2"/>
  <c r="F968" i="2"/>
  <c r="F971" i="2"/>
  <c r="F974" i="2"/>
  <c r="F977" i="2"/>
  <c r="F980" i="2"/>
  <c r="F983" i="2"/>
  <c r="F986" i="2"/>
  <c r="F989" i="2"/>
  <c r="F992" i="2"/>
  <c r="F995" i="2"/>
  <c r="F998" i="2"/>
  <c r="F1001" i="2"/>
  <c r="F1004" i="2"/>
  <c r="F1007" i="2"/>
  <c r="C494" i="2"/>
  <c r="C728" i="2"/>
  <c r="C836" i="2"/>
  <c r="F874" i="2"/>
  <c r="F889" i="2"/>
  <c r="F898" i="2"/>
  <c r="F913" i="2"/>
  <c r="F925" i="2"/>
  <c r="F940" i="2"/>
  <c r="F952" i="2"/>
  <c r="F967" i="2"/>
  <c r="F982" i="2"/>
  <c r="F994" i="2"/>
  <c r="D32" i="2"/>
  <c r="F820" i="2"/>
  <c r="C884" i="2"/>
  <c r="C899" i="2"/>
  <c r="C917" i="2"/>
  <c r="C932" i="2"/>
  <c r="C947" i="2"/>
  <c r="C959" i="2"/>
  <c r="C974" i="2"/>
  <c r="C983" i="2"/>
  <c r="C998" i="2"/>
  <c r="D68" i="2"/>
  <c r="D176" i="2"/>
  <c r="D284" i="2"/>
  <c r="D392" i="2"/>
  <c r="F448" i="2"/>
  <c r="F466" i="2"/>
  <c r="F484" i="2"/>
  <c r="F502" i="2"/>
  <c r="F520" i="2"/>
  <c r="F538" i="2"/>
  <c r="F556" i="2"/>
  <c r="F574" i="2"/>
  <c r="F592" i="2"/>
  <c r="F610" i="2"/>
  <c r="F628" i="2"/>
  <c r="F646" i="2"/>
  <c r="F664" i="2"/>
  <c r="F682" i="2"/>
  <c r="F700" i="2"/>
  <c r="F718" i="2"/>
  <c r="F736" i="2"/>
  <c r="F754" i="2"/>
  <c r="F772" i="2"/>
  <c r="F790" i="2"/>
  <c r="F808" i="2"/>
  <c r="F826" i="2"/>
  <c r="F844" i="2"/>
  <c r="F862" i="2"/>
  <c r="C867" i="2"/>
  <c r="C870" i="2"/>
  <c r="C873" i="2"/>
  <c r="C876" i="2"/>
  <c r="C879" i="2"/>
  <c r="C882" i="2"/>
  <c r="C885" i="2"/>
  <c r="C888" i="2"/>
  <c r="C891" i="2"/>
  <c r="C894" i="2"/>
  <c r="C897" i="2"/>
  <c r="C900" i="2"/>
  <c r="C903" i="2"/>
  <c r="C906" i="2"/>
  <c r="C909" i="2"/>
  <c r="C912" i="2"/>
  <c r="C915" i="2"/>
  <c r="C918" i="2"/>
  <c r="C921" i="2"/>
  <c r="C924" i="2"/>
  <c r="C927" i="2"/>
  <c r="C930" i="2"/>
  <c r="C933" i="2"/>
  <c r="C936" i="2"/>
  <c r="C939" i="2"/>
  <c r="C942" i="2"/>
  <c r="C945" i="2"/>
  <c r="C948" i="2"/>
  <c r="C951" i="2"/>
  <c r="C954" i="2"/>
  <c r="C957" i="2"/>
  <c r="C960" i="2"/>
  <c r="C963" i="2"/>
  <c r="C966" i="2"/>
  <c r="C969" i="2"/>
  <c r="C972" i="2"/>
  <c r="C975" i="2"/>
  <c r="C978" i="2"/>
  <c r="C981" i="2"/>
  <c r="C984" i="2"/>
  <c r="C987" i="2"/>
  <c r="C990" i="2"/>
  <c r="C993" i="2"/>
  <c r="C996" i="2"/>
  <c r="C999" i="2"/>
  <c r="C1002" i="2"/>
  <c r="C1005" i="2"/>
  <c r="C1008" i="2"/>
  <c r="C476" i="2"/>
  <c r="C512" i="2"/>
  <c r="C530" i="2"/>
  <c r="C548" i="2"/>
  <c r="C584" i="2"/>
  <c r="C602" i="2"/>
  <c r="C638" i="2"/>
  <c r="C674" i="2"/>
  <c r="C710" i="2"/>
  <c r="C782" i="2"/>
  <c r="C818" i="2"/>
  <c r="F868" i="2"/>
  <c r="F880" i="2"/>
  <c r="F895" i="2"/>
  <c r="F907" i="2"/>
  <c r="F919" i="2"/>
  <c r="F931" i="2"/>
  <c r="F943" i="2"/>
  <c r="F961" i="2"/>
  <c r="F973" i="2"/>
  <c r="F985" i="2"/>
  <c r="F1003" i="2"/>
  <c r="D248" i="2"/>
  <c r="F514" i="2"/>
  <c r="F550" i="2"/>
  <c r="F586" i="2"/>
  <c r="F640" i="2"/>
  <c r="F676" i="2"/>
  <c r="F712" i="2"/>
  <c r="F748" i="2"/>
  <c r="F784" i="2"/>
  <c r="F856" i="2"/>
  <c r="C869" i="2"/>
  <c r="C875" i="2"/>
  <c r="C890" i="2"/>
  <c r="C896" i="2"/>
  <c r="C911" i="2"/>
  <c r="C926" i="2"/>
  <c r="C938" i="2"/>
  <c r="C953" i="2"/>
  <c r="C962" i="2"/>
  <c r="C980" i="2"/>
  <c r="C992" i="2"/>
  <c r="C1004" i="2"/>
  <c r="C71" i="2"/>
  <c r="C179" i="2"/>
  <c r="C287" i="2"/>
  <c r="C395" i="2"/>
  <c r="C449" i="2"/>
  <c r="C467" i="2"/>
  <c r="C485" i="2"/>
  <c r="C503" i="2"/>
  <c r="C521" i="2"/>
  <c r="C539" i="2"/>
  <c r="C557" i="2"/>
  <c r="C575" i="2"/>
  <c r="C593" i="2"/>
  <c r="C611" i="2"/>
  <c r="C629" i="2"/>
  <c r="C647" i="2"/>
  <c r="C665" i="2"/>
  <c r="C683" i="2"/>
  <c r="C701" i="2"/>
  <c r="C719" i="2"/>
  <c r="C737" i="2"/>
  <c r="C755" i="2"/>
  <c r="C773" i="2"/>
  <c r="C791" i="2"/>
  <c r="C809" i="2"/>
  <c r="C827" i="2"/>
  <c r="C845" i="2"/>
  <c r="C863" i="2"/>
  <c r="D867" i="2"/>
  <c r="D870" i="2"/>
  <c r="D873" i="2"/>
  <c r="D876" i="2"/>
  <c r="D879" i="2"/>
  <c r="D882" i="2"/>
  <c r="D885" i="2"/>
  <c r="D888" i="2"/>
  <c r="D891" i="2"/>
  <c r="D894" i="2"/>
  <c r="D897" i="2"/>
  <c r="D900" i="2"/>
  <c r="D903" i="2"/>
  <c r="D906" i="2"/>
  <c r="D909" i="2"/>
  <c r="D912" i="2"/>
  <c r="D915" i="2"/>
  <c r="D918" i="2"/>
  <c r="D921" i="2"/>
  <c r="D924" i="2"/>
  <c r="D927" i="2"/>
  <c r="D930" i="2"/>
  <c r="D933" i="2"/>
  <c r="D936" i="2"/>
  <c r="D939" i="2"/>
  <c r="D942" i="2"/>
  <c r="D945" i="2"/>
  <c r="D948" i="2"/>
  <c r="D951" i="2"/>
  <c r="D954" i="2"/>
  <c r="D957" i="2"/>
  <c r="D960" i="2"/>
  <c r="D963" i="2"/>
  <c r="D966" i="2"/>
  <c r="D969" i="2"/>
  <c r="D972" i="2"/>
  <c r="D975" i="2"/>
  <c r="D978" i="2"/>
  <c r="D981" i="2"/>
  <c r="D984" i="2"/>
  <c r="D987" i="2"/>
  <c r="D990" i="2"/>
  <c r="D993" i="2"/>
  <c r="D996" i="2"/>
  <c r="D999" i="2"/>
  <c r="D1002" i="2"/>
  <c r="D1005" i="2"/>
  <c r="D1008" i="2"/>
  <c r="C440" i="2"/>
  <c r="F1006" i="2"/>
  <c r="F496" i="2"/>
  <c r="D86" i="2"/>
  <c r="D194" i="2"/>
  <c r="D302" i="2"/>
  <c r="D410" i="2"/>
  <c r="F451" i="2"/>
  <c r="F469" i="2"/>
  <c r="F487" i="2"/>
  <c r="F505" i="2"/>
  <c r="F523" i="2"/>
  <c r="F541" i="2"/>
  <c r="F559" i="2"/>
  <c r="F577" i="2"/>
  <c r="F595" i="2"/>
  <c r="F613" i="2"/>
  <c r="F631" i="2"/>
  <c r="F649" i="2"/>
  <c r="F667" i="2"/>
  <c r="F685" i="2"/>
  <c r="F703" i="2"/>
  <c r="F721" i="2"/>
  <c r="F739" i="2"/>
  <c r="F757" i="2"/>
  <c r="F775" i="2"/>
  <c r="F793" i="2"/>
  <c r="F811" i="2"/>
  <c r="F829" i="2"/>
  <c r="F847" i="2"/>
  <c r="E864" i="2"/>
  <c r="E867" i="2"/>
  <c r="E870" i="2"/>
  <c r="E873" i="2"/>
  <c r="E876" i="2"/>
  <c r="E879" i="2"/>
  <c r="E882" i="2"/>
  <c r="E885" i="2"/>
  <c r="E888" i="2"/>
  <c r="E891" i="2"/>
  <c r="E894" i="2"/>
  <c r="E897" i="2"/>
  <c r="E900" i="2"/>
  <c r="E903" i="2"/>
  <c r="E906" i="2"/>
  <c r="E909" i="2"/>
  <c r="E912" i="2"/>
  <c r="E915" i="2"/>
  <c r="E918" i="2"/>
  <c r="E921" i="2"/>
  <c r="E924" i="2"/>
  <c r="E927" i="2"/>
  <c r="E930" i="2"/>
  <c r="E933" i="2"/>
  <c r="E936" i="2"/>
  <c r="E939" i="2"/>
  <c r="E942" i="2"/>
  <c r="E945" i="2"/>
  <c r="E948" i="2"/>
  <c r="E951" i="2"/>
  <c r="E954" i="2"/>
  <c r="E957" i="2"/>
  <c r="E960" i="2"/>
  <c r="E963" i="2"/>
  <c r="E966" i="2"/>
  <c r="E969" i="2"/>
  <c r="E972" i="2"/>
  <c r="E975" i="2"/>
  <c r="E978" i="2"/>
  <c r="E981" i="2"/>
  <c r="E984" i="2"/>
  <c r="E987" i="2"/>
  <c r="E990" i="2"/>
  <c r="E993" i="2"/>
  <c r="E996" i="2"/>
  <c r="E999" i="2"/>
  <c r="E1002" i="2"/>
  <c r="E1005" i="2"/>
  <c r="E1008" i="2"/>
  <c r="C341" i="2"/>
  <c r="C9" i="2"/>
  <c r="F8" i="1" s="1"/>
  <c r="F460" i="2"/>
  <c r="C89" i="2"/>
  <c r="C197" i="2"/>
  <c r="C305" i="2"/>
  <c r="C413" i="2"/>
  <c r="C452" i="2"/>
  <c r="C470" i="2"/>
  <c r="C488" i="2"/>
  <c r="C506" i="2"/>
  <c r="C524" i="2"/>
  <c r="C542" i="2"/>
  <c r="C560" i="2"/>
  <c r="C578" i="2"/>
  <c r="C596" i="2"/>
  <c r="C614" i="2"/>
  <c r="C632" i="2"/>
  <c r="C650" i="2"/>
  <c r="C668" i="2"/>
  <c r="C686" i="2"/>
  <c r="C704" i="2"/>
  <c r="C722" i="2"/>
  <c r="C740" i="2"/>
  <c r="C758" i="2"/>
  <c r="C776" i="2"/>
  <c r="C794" i="2"/>
  <c r="C812" i="2"/>
  <c r="C830" i="2"/>
  <c r="C848" i="2"/>
  <c r="F864" i="2"/>
  <c r="F867" i="2"/>
  <c r="F870" i="2"/>
  <c r="F873" i="2"/>
  <c r="F876" i="2"/>
  <c r="F879" i="2"/>
  <c r="F882" i="2"/>
  <c r="F885" i="2"/>
  <c r="F888" i="2"/>
  <c r="F891" i="2"/>
  <c r="F894" i="2"/>
  <c r="F897" i="2"/>
  <c r="F900" i="2"/>
  <c r="F903" i="2"/>
  <c r="F906" i="2"/>
  <c r="F909" i="2"/>
  <c r="F912" i="2"/>
  <c r="F915" i="2"/>
  <c r="F918" i="2"/>
  <c r="F921" i="2"/>
  <c r="F924" i="2"/>
  <c r="F927" i="2"/>
  <c r="F930" i="2"/>
  <c r="F933" i="2"/>
  <c r="F936" i="2"/>
  <c r="F939" i="2"/>
  <c r="F942" i="2"/>
  <c r="F945" i="2"/>
  <c r="F948" i="2"/>
  <c r="F951" i="2"/>
  <c r="F954" i="2"/>
  <c r="F957" i="2"/>
  <c r="F960" i="2"/>
  <c r="F963" i="2"/>
  <c r="F966" i="2"/>
  <c r="F969" i="2"/>
  <c r="F972" i="2"/>
  <c r="F975" i="2"/>
  <c r="F978" i="2"/>
  <c r="F981" i="2"/>
  <c r="F984" i="2"/>
  <c r="F987" i="2"/>
  <c r="F990" i="2"/>
  <c r="F993" i="2"/>
  <c r="F996" i="2"/>
  <c r="F999" i="2"/>
  <c r="F1002" i="2"/>
  <c r="F1005" i="2"/>
  <c r="F1008" i="2"/>
  <c r="C458" i="2"/>
  <c r="C764" i="2"/>
  <c r="C854" i="2"/>
  <c r="F877" i="2"/>
  <c r="F886" i="2"/>
  <c r="F901" i="2"/>
  <c r="F910" i="2"/>
  <c r="F922" i="2"/>
  <c r="F937" i="2"/>
  <c r="F949" i="2"/>
  <c r="F964" i="2"/>
  <c r="F979" i="2"/>
  <c r="F991" i="2"/>
  <c r="D140" i="2"/>
  <c r="F802" i="2"/>
  <c r="C881" i="2"/>
  <c r="C902" i="2"/>
  <c r="C920" i="2"/>
  <c r="C929" i="2"/>
  <c r="C944" i="2"/>
  <c r="C956" i="2"/>
  <c r="C971" i="2"/>
  <c r="C995" i="2"/>
  <c r="D104" i="2"/>
  <c r="D212" i="2"/>
  <c r="D320" i="2"/>
  <c r="D428" i="2"/>
  <c r="F454" i="2"/>
  <c r="F472" i="2"/>
  <c r="F490" i="2"/>
  <c r="F508" i="2"/>
  <c r="F526" i="2"/>
  <c r="F544" i="2"/>
  <c r="F562" i="2"/>
  <c r="F580" i="2"/>
  <c r="F598" i="2"/>
  <c r="F616" i="2"/>
  <c r="F634" i="2"/>
  <c r="F652" i="2"/>
  <c r="F670" i="2"/>
  <c r="F688" i="2"/>
  <c r="F706" i="2"/>
  <c r="F724" i="2"/>
  <c r="F742" i="2"/>
  <c r="F760" i="2"/>
  <c r="F778" i="2"/>
  <c r="F796" i="2"/>
  <c r="F814" i="2"/>
  <c r="F832" i="2"/>
  <c r="F850" i="2"/>
  <c r="C865" i="2"/>
  <c r="C868" i="2"/>
  <c r="C871" i="2"/>
  <c r="C874" i="2"/>
  <c r="C877" i="2"/>
  <c r="C880" i="2"/>
  <c r="C883" i="2"/>
  <c r="C886" i="2"/>
  <c r="C889" i="2"/>
  <c r="C892" i="2"/>
  <c r="C895" i="2"/>
  <c r="C898" i="2"/>
  <c r="C901" i="2"/>
  <c r="C904" i="2"/>
  <c r="C907" i="2"/>
  <c r="C910" i="2"/>
  <c r="C913" i="2"/>
  <c r="C916" i="2"/>
  <c r="C919" i="2"/>
  <c r="C922" i="2"/>
  <c r="C925" i="2"/>
  <c r="C928" i="2"/>
  <c r="C931" i="2"/>
  <c r="C934" i="2"/>
  <c r="C937" i="2"/>
  <c r="C940" i="2"/>
  <c r="C943" i="2"/>
  <c r="C946" i="2"/>
  <c r="C949" i="2"/>
  <c r="C952" i="2"/>
  <c r="C955" i="2"/>
  <c r="C958" i="2"/>
  <c r="C961" i="2"/>
  <c r="C964" i="2"/>
  <c r="C967" i="2"/>
  <c r="C970" i="2"/>
  <c r="C973" i="2"/>
  <c r="C976" i="2"/>
  <c r="C979" i="2"/>
  <c r="C982" i="2"/>
  <c r="C985" i="2"/>
  <c r="C988" i="2"/>
  <c r="C991" i="2"/>
  <c r="C994" i="2"/>
  <c r="C997" i="2"/>
  <c r="C1000" i="2"/>
  <c r="C1003" i="2"/>
  <c r="C1006" i="2"/>
  <c r="D9" i="2"/>
  <c r="F9" i="1" s="1"/>
  <c r="C125" i="2"/>
  <c r="F883" i="2"/>
  <c r="F928" i="2"/>
  <c r="F955" i="2"/>
  <c r="F976" i="2"/>
  <c r="F997" i="2"/>
  <c r="F442" i="2"/>
  <c r="C878" i="2"/>
  <c r="C914" i="2"/>
  <c r="C941" i="2"/>
  <c r="C968" i="2"/>
  <c r="C989" i="2"/>
  <c r="C1007" i="2"/>
  <c r="C107" i="2"/>
  <c r="C215" i="2"/>
  <c r="C323" i="2"/>
  <c r="C431" i="2"/>
  <c r="C455" i="2"/>
  <c r="C473" i="2"/>
  <c r="C491" i="2"/>
  <c r="C509" i="2"/>
  <c r="C527" i="2"/>
  <c r="C545" i="2"/>
  <c r="C563" i="2"/>
  <c r="C581" i="2"/>
  <c r="C599" i="2"/>
  <c r="C617" i="2"/>
  <c r="C635" i="2"/>
  <c r="C653" i="2"/>
  <c r="C671" i="2"/>
  <c r="C689" i="2"/>
  <c r="C707" i="2"/>
  <c r="C725" i="2"/>
  <c r="C743" i="2"/>
  <c r="C761" i="2"/>
  <c r="C779" i="2"/>
  <c r="C797" i="2"/>
  <c r="C815" i="2"/>
  <c r="C833" i="2"/>
  <c r="C851" i="2"/>
  <c r="D865" i="2"/>
  <c r="D868" i="2"/>
  <c r="D871" i="2"/>
  <c r="D874" i="2"/>
  <c r="D877" i="2"/>
  <c r="D880" i="2"/>
  <c r="D883" i="2"/>
  <c r="D886" i="2"/>
  <c r="D889" i="2"/>
  <c r="D892" i="2"/>
  <c r="D895" i="2"/>
  <c r="D898" i="2"/>
  <c r="D901" i="2"/>
  <c r="D904" i="2"/>
  <c r="D907" i="2"/>
  <c r="D910" i="2"/>
  <c r="D913" i="2"/>
  <c r="D916" i="2"/>
  <c r="D919" i="2"/>
  <c r="D922" i="2"/>
  <c r="D925" i="2"/>
  <c r="D928" i="2"/>
  <c r="D931" i="2"/>
  <c r="D934" i="2"/>
  <c r="D937" i="2"/>
  <c r="D940" i="2"/>
  <c r="D943" i="2"/>
  <c r="D946" i="2"/>
  <c r="D949" i="2"/>
  <c r="D952" i="2"/>
  <c r="D955" i="2"/>
  <c r="D958" i="2"/>
  <c r="D961" i="2"/>
  <c r="D964" i="2"/>
  <c r="D967" i="2"/>
  <c r="D970" i="2"/>
  <c r="D973" i="2"/>
  <c r="D976" i="2"/>
  <c r="D979" i="2"/>
  <c r="D982" i="2"/>
  <c r="D985" i="2"/>
  <c r="D988" i="2"/>
  <c r="D991" i="2"/>
  <c r="D994" i="2"/>
  <c r="D997" i="2"/>
  <c r="D1000" i="2"/>
  <c r="D1003" i="2"/>
  <c r="D1006" i="2"/>
  <c r="E9" i="2"/>
  <c r="F12" i="1" s="1"/>
  <c r="C233" i="2"/>
  <c r="C566" i="2"/>
  <c r="C620" i="2"/>
  <c r="C656" i="2"/>
  <c r="C692" i="2"/>
  <c r="C746" i="2"/>
  <c r="C800" i="2"/>
  <c r="F865" i="2"/>
  <c r="F871" i="2"/>
  <c r="F892" i="2"/>
  <c r="F904" i="2"/>
  <c r="F916" i="2"/>
  <c r="F934" i="2"/>
  <c r="F946" i="2"/>
  <c r="F958" i="2"/>
  <c r="F970" i="2"/>
  <c r="F988" i="2"/>
  <c r="F1000" i="2"/>
  <c r="D356" i="2"/>
  <c r="F532" i="2"/>
  <c r="F568" i="2"/>
  <c r="F604" i="2"/>
  <c r="F622" i="2"/>
  <c r="F658" i="2"/>
  <c r="F694" i="2"/>
  <c r="F730" i="2"/>
  <c r="F766" i="2"/>
  <c r="F838" i="2"/>
  <c r="C866" i="2"/>
  <c r="C872" i="2"/>
  <c r="C887" i="2"/>
  <c r="C893" i="2"/>
  <c r="C905" i="2"/>
  <c r="C923" i="2"/>
  <c r="C935" i="2"/>
  <c r="C950" i="2"/>
  <c r="C965" i="2"/>
  <c r="C977" i="2"/>
  <c r="C986" i="2"/>
  <c r="C1001" i="2"/>
  <c r="D14" i="2"/>
  <c r="D122" i="2"/>
  <c r="D230" i="2"/>
  <c r="D338" i="2"/>
  <c r="F439" i="2"/>
  <c r="F457" i="2"/>
  <c r="F475" i="2"/>
  <c r="F493" i="2"/>
  <c r="F511" i="2"/>
  <c r="F529" i="2"/>
  <c r="F547" i="2"/>
  <c r="F565" i="2"/>
  <c r="F583" i="2"/>
  <c r="F601" i="2"/>
  <c r="F619" i="2"/>
  <c r="F637" i="2"/>
  <c r="F655" i="2"/>
  <c r="F673" i="2"/>
  <c r="F691" i="2"/>
  <c r="F709" i="2"/>
  <c r="F727" i="2"/>
  <c r="F745" i="2"/>
  <c r="F763" i="2"/>
  <c r="F781" i="2"/>
  <c r="F799" i="2"/>
  <c r="F817" i="2"/>
  <c r="F835" i="2"/>
  <c r="F853" i="2"/>
  <c r="E865" i="2"/>
  <c r="E868" i="2"/>
  <c r="E871" i="2"/>
  <c r="E874" i="2"/>
  <c r="E877" i="2"/>
  <c r="E880" i="2"/>
  <c r="E883" i="2"/>
  <c r="E886" i="2"/>
  <c r="E889" i="2"/>
  <c r="E892" i="2"/>
  <c r="E895" i="2"/>
  <c r="E898" i="2"/>
  <c r="E901" i="2"/>
  <c r="E904" i="2"/>
  <c r="E907" i="2"/>
  <c r="E910" i="2"/>
  <c r="E913" i="2"/>
  <c r="E916" i="2"/>
  <c r="E919" i="2"/>
  <c r="E922" i="2"/>
  <c r="E925" i="2"/>
  <c r="E928" i="2"/>
  <c r="E931" i="2"/>
  <c r="E934" i="2"/>
  <c r="E937" i="2"/>
  <c r="E940" i="2"/>
  <c r="E943" i="2"/>
  <c r="E946" i="2"/>
  <c r="E949" i="2"/>
  <c r="E952" i="2"/>
  <c r="E955" i="2"/>
  <c r="E958" i="2"/>
  <c r="E961" i="2"/>
  <c r="E964" i="2"/>
  <c r="E967" i="2"/>
  <c r="E970" i="2"/>
  <c r="E973" i="2"/>
  <c r="E976" i="2"/>
  <c r="E979" i="2"/>
  <c r="E982" i="2"/>
  <c r="E985" i="2"/>
  <c r="E988" i="2"/>
  <c r="E991" i="2"/>
  <c r="E994" i="2"/>
  <c r="E997" i="2"/>
  <c r="E1000" i="2"/>
  <c r="E1003" i="2"/>
  <c r="E1006" i="2"/>
  <c r="F9" i="2"/>
  <c r="F13" i="1" s="1"/>
  <c r="C17" i="2"/>
  <c r="F478" i="2"/>
  <c r="C35" i="2"/>
  <c r="C143" i="2"/>
  <c r="C251" i="2"/>
  <c r="C359" i="2"/>
  <c r="C443" i="2"/>
  <c r="C461" i="2"/>
  <c r="C479" i="2"/>
  <c r="C497" i="2"/>
  <c r="C515" i="2"/>
  <c r="C533" i="2"/>
  <c r="C551" i="2"/>
  <c r="C569" i="2"/>
  <c r="C587" i="2"/>
  <c r="C605" i="2"/>
  <c r="C623" i="2"/>
  <c r="C641" i="2"/>
  <c r="C659" i="2"/>
  <c r="C677" i="2"/>
  <c r="C695" i="2"/>
  <c r="C713" i="2"/>
  <c r="C731" i="2"/>
  <c r="C749" i="2"/>
  <c r="C767" i="2"/>
  <c r="C785" i="2"/>
  <c r="C803" i="2"/>
  <c r="C821" i="2"/>
  <c r="C839" i="2"/>
  <c r="C857" i="2"/>
  <c r="D866" i="2"/>
  <c r="D869" i="2"/>
  <c r="D872" i="2"/>
  <c r="D875" i="2"/>
  <c r="D878" i="2"/>
  <c r="D881" i="2"/>
  <c r="D884" i="2"/>
  <c r="D887" i="2"/>
  <c r="D890" i="2"/>
  <c r="D893" i="2"/>
  <c r="D896" i="2"/>
  <c r="D899" i="2"/>
  <c r="D902" i="2"/>
  <c r="D905" i="2"/>
  <c r="D908" i="2"/>
  <c r="D911" i="2"/>
  <c r="D914" i="2"/>
  <c r="D917" i="2"/>
  <c r="D920" i="2"/>
  <c r="D923" i="2"/>
  <c r="D926" i="2"/>
  <c r="D929" i="2"/>
  <c r="D932" i="2"/>
  <c r="D935" i="2"/>
  <c r="D938" i="2"/>
  <c r="D941" i="2"/>
  <c r="D944" i="2"/>
  <c r="D947" i="2"/>
  <c r="D950" i="2"/>
  <c r="D953" i="2"/>
  <c r="D956" i="2"/>
  <c r="D959" i="2"/>
  <c r="D962" i="2"/>
  <c r="D965" i="2"/>
  <c r="D968" i="2"/>
  <c r="D971" i="2"/>
  <c r="D974" i="2"/>
  <c r="D977" i="2"/>
  <c r="D980" i="2"/>
  <c r="D983" i="2"/>
  <c r="D986" i="2"/>
  <c r="D989" i="2"/>
  <c r="D992" i="2"/>
  <c r="D995" i="2"/>
  <c r="D998" i="2"/>
  <c r="D1001" i="2"/>
  <c r="D1004" i="2"/>
  <c r="D1007" i="2"/>
  <c r="C908" i="2"/>
  <c r="V321" i="4"/>
  <c r="V13" i="4"/>
  <c r="U321" i="4"/>
  <c r="U13" i="4"/>
  <c r="T321" i="4"/>
  <c r="T13" i="4"/>
  <c r="S321" i="4"/>
  <c r="S13" i="4"/>
  <c r="R321" i="4"/>
  <c r="R13" i="4"/>
  <c r="Q321" i="4"/>
  <c r="Q13" i="4"/>
  <c r="P11" i="4"/>
  <c r="P320" i="4" s="1"/>
  <c r="P10" i="4"/>
  <c r="P4" i="4"/>
  <c r="O11" i="4"/>
  <c r="O320" i="4" s="1"/>
  <c r="O10" i="4"/>
  <c r="O4" i="4"/>
  <c r="N11" i="4"/>
  <c r="N320" i="4" s="1"/>
  <c r="N10" i="4"/>
  <c r="N4" i="4"/>
  <c r="M1009" i="2" l="1"/>
  <c r="K1010" i="2"/>
  <c r="L1009" i="2"/>
  <c r="L1010" i="2"/>
  <c r="C1009" i="2"/>
  <c r="C1010" i="2"/>
  <c r="E1009" i="2"/>
  <c r="G1009" i="2"/>
  <c r="G1010" i="2"/>
  <c r="J1009" i="2"/>
  <c r="J1010" i="2"/>
  <c r="F1009" i="2"/>
  <c r="F1010" i="2"/>
  <c r="D1010" i="2"/>
  <c r="I1010" i="2"/>
  <c r="N1009" i="2"/>
  <c r="N1010" i="2"/>
  <c r="H1009" i="2"/>
  <c r="H1010" i="2"/>
  <c r="E1010" i="2"/>
  <c r="M1010" i="2"/>
  <c r="U12" i="1" s="1"/>
  <c r="I1009" i="2"/>
  <c r="D1009" i="2"/>
  <c r="K1009" i="2"/>
  <c r="V322" i="4"/>
  <c r="V14" i="4"/>
  <c r="U322" i="4"/>
  <c r="U14" i="4"/>
  <c r="T322" i="4"/>
  <c r="T14" i="4"/>
  <c r="S322" i="4"/>
  <c r="S14" i="4"/>
  <c r="R322" i="4"/>
  <c r="R14" i="4"/>
  <c r="Q322" i="4"/>
  <c r="Q14" i="4"/>
  <c r="P6" i="4"/>
  <c r="P12" i="4" s="1"/>
  <c r="O6" i="4"/>
  <c r="O12" i="4" s="1"/>
  <c r="N6" i="4"/>
  <c r="N12" i="4" s="1"/>
  <c r="M11" i="4"/>
  <c r="M320" i="4" s="1"/>
  <c r="M10" i="4"/>
  <c r="M4" i="4"/>
  <c r="L11" i="4"/>
  <c r="L320" i="4" s="1"/>
  <c r="L10" i="4"/>
  <c r="L4" i="4"/>
  <c r="K11" i="4"/>
  <c r="K320" i="4" s="1"/>
  <c r="K10" i="4"/>
  <c r="K4" i="4"/>
  <c r="J11" i="4"/>
  <c r="J320" i="4" s="1"/>
  <c r="J10" i="4"/>
  <c r="J4" i="4"/>
  <c r="I11" i="4"/>
  <c r="I320" i="4" s="1"/>
  <c r="I10" i="4"/>
  <c r="I4" i="4"/>
  <c r="H11" i="4"/>
  <c r="H320" i="4" s="1"/>
  <c r="H10" i="4"/>
  <c r="H4" i="4"/>
  <c r="G11" i="4"/>
  <c r="G320" i="4" s="1"/>
  <c r="G10" i="4"/>
  <c r="G4" i="4"/>
  <c r="F11" i="4"/>
  <c r="F320" i="4" s="1"/>
  <c r="F10" i="4"/>
  <c r="F4" i="4"/>
  <c r="E11" i="4"/>
  <c r="E320" i="4" s="1"/>
  <c r="E10" i="4"/>
  <c r="E4" i="4"/>
  <c r="D11" i="4"/>
  <c r="D320" i="4" s="1"/>
  <c r="D10" i="4"/>
  <c r="D4" i="4"/>
  <c r="C11" i="4"/>
  <c r="C320" i="4" s="1"/>
  <c r="C10" i="4"/>
  <c r="C4" i="4"/>
  <c r="B11" i="4"/>
  <c r="B320" i="4" s="1"/>
  <c r="B10" i="4"/>
  <c r="B4" i="4"/>
  <c r="G8" i="1" l="1"/>
  <c r="J13" i="1"/>
  <c r="J9" i="1"/>
  <c r="J12" i="1"/>
  <c r="J8" i="1"/>
  <c r="N12" i="1"/>
  <c r="Q8" i="1"/>
  <c r="O12" i="1"/>
  <c r="O8" i="1"/>
  <c r="X13" i="1"/>
  <c r="Q12" i="1"/>
  <c r="Q9" i="1"/>
  <c r="U8" i="1"/>
  <c r="X8" i="1"/>
  <c r="X9" i="1"/>
  <c r="H9" i="1"/>
  <c r="V8" i="1"/>
  <c r="H13" i="1"/>
  <c r="G12" i="1"/>
  <c r="G13" i="1"/>
  <c r="H8" i="1"/>
  <c r="O13" i="1"/>
  <c r="U9" i="1"/>
  <c r="Q13" i="1"/>
  <c r="V9" i="1"/>
  <c r="U13" i="1"/>
  <c r="N13" i="1"/>
  <c r="N9" i="1"/>
  <c r="G9" i="1"/>
  <c r="V13" i="1"/>
  <c r="N8" i="1"/>
  <c r="O9" i="1"/>
  <c r="V12" i="1"/>
  <c r="X12" i="1"/>
  <c r="H12" i="1"/>
  <c r="V323" i="4"/>
  <c r="V15" i="4"/>
  <c r="U323" i="4"/>
  <c r="U15" i="4"/>
  <c r="T323" i="4"/>
  <c r="T15" i="4"/>
  <c r="S323" i="4"/>
  <c r="S15" i="4"/>
  <c r="R15" i="4"/>
  <c r="R323" i="4"/>
  <c r="Q323" i="4"/>
  <c r="Q15" i="4"/>
  <c r="F14" i="1"/>
  <c r="M10" i="1"/>
  <c r="F3" i="3" s="1"/>
  <c r="T10" i="1"/>
  <c r="I3" i="3" s="1"/>
  <c r="M14" i="1"/>
  <c r="G3" i="3" s="1"/>
  <c r="T14" i="1"/>
  <c r="J3" i="3" s="1"/>
  <c r="P321" i="4"/>
  <c r="P13" i="4"/>
  <c r="F10" i="1"/>
  <c r="O321" i="4"/>
  <c r="O13" i="4"/>
  <c r="N321" i="4"/>
  <c r="N13" i="4"/>
  <c r="M6" i="4"/>
  <c r="M12" i="4" s="1"/>
  <c r="L6" i="4"/>
  <c r="L12" i="4" s="1"/>
  <c r="K6" i="4"/>
  <c r="K12" i="4" s="1"/>
  <c r="J6" i="4"/>
  <c r="J12" i="4" s="1"/>
  <c r="I6" i="4"/>
  <c r="I12" i="4" s="1"/>
  <c r="H6" i="4"/>
  <c r="H12" i="4" s="1"/>
  <c r="G6" i="4"/>
  <c r="G12" i="4" s="1"/>
  <c r="F6" i="4"/>
  <c r="F12" i="4" s="1"/>
  <c r="E6" i="4"/>
  <c r="E12" i="4" s="1"/>
  <c r="D6" i="4"/>
  <c r="D12" i="4" s="1"/>
  <c r="C6" i="4"/>
  <c r="C12" i="4" s="1"/>
  <c r="B6" i="4"/>
  <c r="B12" i="4" s="1"/>
  <c r="V324" i="4" l="1"/>
  <c r="V16" i="4"/>
  <c r="U324" i="4"/>
  <c r="U16" i="4"/>
  <c r="T324" i="4"/>
  <c r="T16" i="4"/>
  <c r="S324" i="4"/>
  <c r="S16" i="4"/>
  <c r="R324" i="4"/>
  <c r="R16" i="4"/>
  <c r="Q324" i="4"/>
  <c r="Q16" i="4"/>
  <c r="C3" i="3"/>
  <c r="D3" i="3"/>
  <c r="T17" i="1"/>
  <c r="K3" i="3" s="1"/>
  <c r="M17" i="1"/>
  <c r="H3" i="3" s="1"/>
  <c r="P322" i="4"/>
  <c r="P14" i="4"/>
  <c r="F17" i="1"/>
  <c r="O322" i="4"/>
  <c r="O14" i="4"/>
  <c r="N322" i="4"/>
  <c r="N14" i="4"/>
  <c r="M321" i="4"/>
  <c r="M13" i="4"/>
  <c r="L321" i="4"/>
  <c r="L13" i="4"/>
  <c r="K321" i="4"/>
  <c r="K13" i="4"/>
  <c r="J321" i="4"/>
  <c r="J13" i="4"/>
  <c r="I321" i="4"/>
  <c r="I13" i="4"/>
  <c r="H321" i="4"/>
  <c r="H13" i="4"/>
  <c r="G321" i="4"/>
  <c r="G13" i="4"/>
  <c r="F321" i="4"/>
  <c r="F13" i="4"/>
  <c r="E321" i="4"/>
  <c r="E13" i="4"/>
  <c r="D321" i="4"/>
  <c r="D13" i="4"/>
  <c r="C321" i="4"/>
  <c r="C13" i="4"/>
  <c r="B321" i="4"/>
  <c r="B13" i="4"/>
  <c r="V325" i="4" l="1"/>
  <c r="V17" i="4"/>
  <c r="U325" i="4"/>
  <c r="U17" i="4"/>
  <c r="T325" i="4"/>
  <c r="T17" i="4"/>
  <c r="S325" i="4"/>
  <c r="S17" i="4"/>
  <c r="R325" i="4"/>
  <c r="R17" i="4"/>
  <c r="Q325" i="4"/>
  <c r="Q17" i="4"/>
  <c r="E3" i="3"/>
  <c r="P323" i="4"/>
  <c r="P15" i="4"/>
  <c r="O323" i="4"/>
  <c r="O15" i="4"/>
  <c r="N323" i="4"/>
  <c r="N15" i="4"/>
  <c r="M322" i="4"/>
  <c r="M14" i="4"/>
  <c r="L322" i="4"/>
  <c r="L14" i="4"/>
  <c r="K322" i="4"/>
  <c r="K14" i="4"/>
  <c r="J322" i="4"/>
  <c r="J14" i="4"/>
  <c r="I322" i="4"/>
  <c r="I14" i="4"/>
  <c r="H322" i="4"/>
  <c r="H14" i="4"/>
  <c r="G322" i="4"/>
  <c r="G14" i="4"/>
  <c r="F322" i="4"/>
  <c r="F14" i="4"/>
  <c r="E322" i="4"/>
  <c r="E14" i="4"/>
  <c r="D322" i="4"/>
  <c r="D14" i="4"/>
  <c r="C322" i="4"/>
  <c r="C14" i="4"/>
  <c r="B322" i="4"/>
  <c r="B14" i="4"/>
  <c r="V326" i="4" l="1"/>
  <c r="V18" i="4"/>
  <c r="U326" i="4"/>
  <c r="U18" i="4"/>
  <c r="T326" i="4"/>
  <c r="T18" i="4"/>
  <c r="S326" i="4"/>
  <c r="S18" i="4"/>
  <c r="R18" i="4"/>
  <c r="R326" i="4"/>
  <c r="Q326" i="4"/>
  <c r="Q18" i="4"/>
  <c r="P324" i="4"/>
  <c r="P16" i="4"/>
  <c r="O324" i="4"/>
  <c r="O16" i="4"/>
  <c r="N324" i="4"/>
  <c r="N16" i="4"/>
  <c r="M323" i="4"/>
  <c r="M15" i="4"/>
  <c r="L323" i="4"/>
  <c r="L15" i="4"/>
  <c r="K323" i="4"/>
  <c r="K15" i="4"/>
  <c r="J323" i="4"/>
  <c r="J15" i="4"/>
  <c r="I323" i="4"/>
  <c r="I15" i="4"/>
  <c r="H323" i="4"/>
  <c r="H15" i="4"/>
  <c r="G323" i="4"/>
  <c r="G15" i="4"/>
  <c r="F323" i="4"/>
  <c r="F15" i="4"/>
  <c r="E15" i="4"/>
  <c r="E323" i="4"/>
  <c r="D323" i="4"/>
  <c r="D15" i="4"/>
  <c r="C323" i="4"/>
  <c r="C15" i="4"/>
  <c r="B323" i="4"/>
  <c r="B15" i="4"/>
  <c r="V19" i="4" l="1"/>
  <c r="V327" i="4"/>
  <c r="U19" i="4"/>
  <c r="U327" i="4"/>
  <c r="T19" i="4"/>
  <c r="T327" i="4"/>
  <c r="S19" i="4"/>
  <c r="S327" i="4"/>
  <c r="R19" i="4"/>
  <c r="R327" i="4"/>
  <c r="Q19" i="4"/>
  <c r="Q327" i="4"/>
  <c r="P325" i="4"/>
  <c r="P17" i="4"/>
  <c r="O325" i="4"/>
  <c r="O17" i="4"/>
  <c r="N325" i="4"/>
  <c r="N17" i="4"/>
  <c r="M324" i="4"/>
  <c r="M16" i="4"/>
  <c r="L324" i="4"/>
  <c r="L16" i="4"/>
  <c r="K324" i="4"/>
  <c r="K16" i="4"/>
  <c r="J324" i="4"/>
  <c r="J16" i="4"/>
  <c r="I324" i="4"/>
  <c r="I16" i="4"/>
  <c r="H324" i="4"/>
  <c r="H16" i="4"/>
  <c r="G324" i="4"/>
  <c r="G16" i="4"/>
  <c r="F324" i="4"/>
  <c r="F16" i="4"/>
  <c r="E324" i="4"/>
  <c r="E16" i="4"/>
  <c r="D324" i="4"/>
  <c r="D16" i="4"/>
  <c r="C324" i="4"/>
  <c r="C16" i="4"/>
  <c r="B324" i="4"/>
  <c r="B16" i="4"/>
  <c r="V20" i="4" l="1"/>
  <c r="V328" i="4"/>
  <c r="U20" i="4"/>
  <c r="U328" i="4"/>
  <c r="T20" i="4"/>
  <c r="T328" i="4"/>
  <c r="S20" i="4"/>
  <c r="S328" i="4"/>
  <c r="R20" i="4"/>
  <c r="R328" i="4"/>
  <c r="Q20" i="4"/>
  <c r="Q328" i="4"/>
  <c r="P326" i="4"/>
  <c r="P18" i="4"/>
  <c r="O326" i="4"/>
  <c r="O18" i="4"/>
  <c r="N326" i="4"/>
  <c r="N18" i="4"/>
  <c r="M325" i="4"/>
  <c r="M17" i="4"/>
  <c r="L325" i="4"/>
  <c r="L17" i="4"/>
  <c r="K325" i="4"/>
  <c r="K17" i="4"/>
  <c r="J325" i="4"/>
  <c r="J17" i="4"/>
  <c r="I325" i="4"/>
  <c r="I17" i="4"/>
  <c r="H325" i="4"/>
  <c r="H17" i="4"/>
  <c r="G325" i="4"/>
  <c r="G17" i="4"/>
  <c r="F325" i="4"/>
  <c r="F17" i="4"/>
  <c r="E325" i="4"/>
  <c r="E17" i="4"/>
  <c r="D325" i="4"/>
  <c r="D17" i="4"/>
  <c r="C325" i="4"/>
  <c r="C17" i="4"/>
  <c r="B325" i="4"/>
  <c r="B17" i="4"/>
  <c r="V21" i="4" l="1"/>
  <c r="V329" i="4"/>
  <c r="U21" i="4"/>
  <c r="U329" i="4"/>
  <c r="T21" i="4"/>
  <c r="T329" i="4"/>
  <c r="S21" i="4"/>
  <c r="S329" i="4"/>
  <c r="R21" i="4"/>
  <c r="R329" i="4"/>
  <c r="Q21" i="4"/>
  <c r="Q329" i="4"/>
  <c r="P327" i="4"/>
  <c r="P19" i="4"/>
  <c r="O327" i="4"/>
  <c r="O19" i="4"/>
  <c r="N327" i="4"/>
  <c r="N19" i="4"/>
  <c r="M326" i="4"/>
  <c r="M18" i="4"/>
  <c r="L326" i="4"/>
  <c r="L18" i="4"/>
  <c r="K326" i="4"/>
  <c r="K18" i="4"/>
  <c r="J326" i="4"/>
  <c r="J18" i="4"/>
  <c r="I326" i="4"/>
  <c r="I18" i="4"/>
  <c r="H326" i="4"/>
  <c r="H18" i="4"/>
  <c r="G326" i="4"/>
  <c r="G18" i="4"/>
  <c r="F326" i="4"/>
  <c r="F18" i="4"/>
  <c r="E18" i="4"/>
  <c r="E326" i="4"/>
  <c r="D326" i="4"/>
  <c r="D18" i="4"/>
  <c r="C326" i="4"/>
  <c r="C18" i="4"/>
  <c r="B326" i="4"/>
  <c r="B18" i="4"/>
  <c r="V22" i="4" l="1"/>
  <c r="V330" i="4"/>
  <c r="U22" i="4"/>
  <c r="U330" i="4"/>
  <c r="T22" i="4"/>
  <c r="T330" i="4"/>
  <c r="S22" i="4"/>
  <c r="S330" i="4"/>
  <c r="R22" i="4"/>
  <c r="R330" i="4"/>
  <c r="Q22" i="4"/>
  <c r="Q330" i="4"/>
  <c r="P328" i="4"/>
  <c r="P20" i="4"/>
  <c r="O328" i="4"/>
  <c r="O20" i="4"/>
  <c r="N328" i="4"/>
  <c r="N20" i="4"/>
  <c r="M327" i="4"/>
  <c r="M19" i="4"/>
  <c r="L327" i="4"/>
  <c r="L19" i="4"/>
  <c r="K327" i="4"/>
  <c r="K19" i="4"/>
  <c r="J327" i="4"/>
  <c r="J19" i="4"/>
  <c r="I327" i="4"/>
  <c r="I19" i="4"/>
  <c r="H19" i="4"/>
  <c r="H327" i="4"/>
  <c r="G327" i="4"/>
  <c r="G19" i="4"/>
  <c r="F19" i="4"/>
  <c r="F327" i="4"/>
  <c r="E19" i="4"/>
  <c r="E327" i="4"/>
  <c r="D327" i="4"/>
  <c r="D19" i="4"/>
  <c r="C327" i="4"/>
  <c r="C19" i="4"/>
  <c r="B19" i="4"/>
  <c r="B327" i="4"/>
  <c r="V23" i="4" l="1"/>
  <c r="V331" i="4"/>
  <c r="U23" i="4"/>
  <c r="U331" i="4"/>
  <c r="T23" i="4"/>
  <c r="T331" i="4"/>
  <c r="S331" i="4"/>
  <c r="S23" i="4"/>
  <c r="R331" i="4"/>
  <c r="R23" i="4"/>
  <c r="Q23" i="4"/>
  <c r="Q331" i="4"/>
  <c r="P329" i="4"/>
  <c r="P21" i="4"/>
  <c r="O329" i="4"/>
  <c r="O21" i="4"/>
  <c r="N329" i="4"/>
  <c r="N21" i="4"/>
  <c r="M328" i="4"/>
  <c r="M20" i="4"/>
  <c r="L328" i="4"/>
  <c r="L20" i="4"/>
  <c r="K328" i="4"/>
  <c r="K20" i="4"/>
  <c r="J328" i="4"/>
  <c r="J20" i="4"/>
  <c r="I328" i="4"/>
  <c r="I20" i="4"/>
  <c r="H328" i="4"/>
  <c r="H20" i="4"/>
  <c r="G328" i="4"/>
  <c r="G20" i="4"/>
  <c r="F328" i="4"/>
  <c r="F20" i="4"/>
  <c r="E328" i="4"/>
  <c r="E20" i="4"/>
  <c r="D328" i="4"/>
  <c r="D20" i="4"/>
  <c r="C328" i="4"/>
  <c r="C20" i="4"/>
  <c r="B328" i="4"/>
  <c r="B20" i="4"/>
  <c r="V332" i="4" l="1"/>
  <c r="V24" i="4"/>
  <c r="U332" i="4"/>
  <c r="U24" i="4"/>
  <c r="T332" i="4"/>
  <c r="T24" i="4"/>
  <c r="S332" i="4"/>
  <c r="S24" i="4"/>
  <c r="R332" i="4"/>
  <c r="R24" i="4"/>
  <c r="Q332" i="4"/>
  <c r="Q24" i="4"/>
  <c r="P330" i="4"/>
  <c r="P22" i="4"/>
  <c r="O330" i="4"/>
  <c r="O22" i="4"/>
  <c r="N330" i="4"/>
  <c r="N22" i="4"/>
  <c r="M329" i="4"/>
  <c r="M21" i="4"/>
  <c r="L329" i="4"/>
  <c r="L21" i="4"/>
  <c r="K329" i="4"/>
  <c r="K21" i="4"/>
  <c r="J329" i="4"/>
  <c r="J21" i="4"/>
  <c r="I329" i="4"/>
  <c r="I21" i="4"/>
  <c r="H329" i="4"/>
  <c r="H21" i="4"/>
  <c r="G329" i="4"/>
  <c r="G21" i="4"/>
  <c r="F329" i="4"/>
  <c r="F21" i="4"/>
  <c r="E329" i="4"/>
  <c r="E21" i="4"/>
  <c r="D329" i="4"/>
  <c r="D21" i="4"/>
  <c r="C329" i="4"/>
  <c r="C21" i="4"/>
  <c r="B329" i="4"/>
  <c r="B21" i="4"/>
  <c r="V333" i="4" l="1"/>
  <c r="V25" i="4"/>
  <c r="U333" i="4"/>
  <c r="U25" i="4"/>
  <c r="T333" i="4"/>
  <c r="T25" i="4"/>
  <c r="S333" i="4"/>
  <c r="S25" i="4"/>
  <c r="R333" i="4"/>
  <c r="R25" i="4"/>
  <c r="Q333" i="4"/>
  <c r="Q25" i="4"/>
  <c r="P331" i="4"/>
  <c r="P23" i="4"/>
  <c r="O331" i="4"/>
  <c r="O23" i="4"/>
  <c r="N331" i="4"/>
  <c r="N23" i="4"/>
  <c r="M330" i="4"/>
  <c r="M22" i="4"/>
  <c r="L330" i="4"/>
  <c r="L22" i="4"/>
  <c r="K330" i="4"/>
  <c r="K22" i="4"/>
  <c r="J330" i="4"/>
  <c r="J22" i="4"/>
  <c r="I330" i="4"/>
  <c r="I22" i="4"/>
  <c r="H330" i="4"/>
  <c r="H22" i="4"/>
  <c r="G330" i="4"/>
  <c r="G22" i="4"/>
  <c r="F330" i="4"/>
  <c r="F22" i="4"/>
  <c r="E330" i="4"/>
  <c r="E22" i="4"/>
  <c r="D330" i="4"/>
  <c r="D22" i="4"/>
  <c r="C330" i="4"/>
  <c r="C22" i="4"/>
  <c r="B330" i="4"/>
  <c r="B22" i="4"/>
  <c r="V334" i="4" l="1"/>
  <c r="V26" i="4"/>
  <c r="U334" i="4"/>
  <c r="U26" i="4"/>
  <c r="T334" i="4"/>
  <c r="T26" i="4"/>
  <c r="S334" i="4"/>
  <c r="S26" i="4"/>
  <c r="R26" i="4"/>
  <c r="R334" i="4"/>
  <c r="Q334" i="4"/>
  <c r="Q26" i="4"/>
  <c r="P332" i="4"/>
  <c r="P24" i="4"/>
  <c r="O332" i="4"/>
  <c r="O24" i="4"/>
  <c r="N332" i="4"/>
  <c r="N24" i="4"/>
  <c r="M23" i="4"/>
  <c r="M331" i="4"/>
  <c r="L331" i="4"/>
  <c r="L23" i="4"/>
  <c r="K23" i="4"/>
  <c r="K331" i="4"/>
  <c r="J23" i="4"/>
  <c r="J331" i="4"/>
  <c r="I23" i="4"/>
  <c r="I331" i="4"/>
  <c r="H23" i="4"/>
  <c r="H331" i="4"/>
  <c r="G331" i="4"/>
  <c r="G23" i="4"/>
  <c r="F23" i="4"/>
  <c r="F331" i="4"/>
  <c r="E23" i="4"/>
  <c r="E331" i="4"/>
  <c r="D331" i="4"/>
  <c r="D23" i="4"/>
  <c r="C331" i="4"/>
  <c r="C23" i="4"/>
  <c r="B23" i="4"/>
  <c r="B331" i="4"/>
  <c r="V335" i="4" l="1"/>
  <c r="V27" i="4"/>
  <c r="U335" i="4"/>
  <c r="U27" i="4"/>
  <c r="T27" i="4"/>
  <c r="T335" i="4"/>
  <c r="S335" i="4"/>
  <c r="S27" i="4"/>
  <c r="R27" i="4"/>
  <c r="R335" i="4"/>
  <c r="Q335" i="4"/>
  <c r="Q27" i="4"/>
  <c r="P333" i="4"/>
  <c r="P25" i="4"/>
  <c r="O333" i="4"/>
  <c r="O25" i="4"/>
  <c r="N333" i="4"/>
  <c r="N25" i="4"/>
  <c r="M332" i="4"/>
  <c r="M24" i="4"/>
  <c r="L332" i="4"/>
  <c r="L24" i="4"/>
  <c r="K332" i="4"/>
  <c r="K24" i="4"/>
  <c r="J332" i="4"/>
  <c r="J24" i="4"/>
  <c r="I332" i="4"/>
  <c r="I24" i="4"/>
  <c r="H332" i="4"/>
  <c r="H24" i="4"/>
  <c r="G332" i="4"/>
  <c r="G24" i="4"/>
  <c r="F332" i="4"/>
  <c r="F24" i="4"/>
  <c r="E332" i="4"/>
  <c r="E24" i="4"/>
  <c r="D332" i="4"/>
  <c r="D24" i="4"/>
  <c r="C332" i="4"/>
  <c r="C24" i="4"/>
  <c r="B332" i="4"/>
  <c r="B24" i="4"/>
  <c r="V336" i="4" l="1"/>
  <c r="V28" i="4"/>
  <c r="U336" i="4"/>
  <c r="U28" i="4"/>
  <c r="T336" i="4"/>
  <c r="T28" i="4"/>
  <c r="S28" i="4"/>
  <c r="S336" i="4"/>
  <c r="R28" i="4"/>
  <c r="R336" i="4"/>
  <c r="Q336" i="4"/>
  <c r="Q28" i="4"/>
  <c r="P334" i="4"/>
  <c r="P26" i="4"/>
  <c r="O334" i="4"/>
  <c r="O26" i="4"/>
  <c r="N334" i="4"/>
  <c r="N26" i="4"/>
  <c r="M333" i="4"/>
  <c r="M25" i="4"/>
  <c r="L333" i="4"/>
  <c r="L25" i="4"/>
  <c r="K333" i="4"/>
  <c r="K25" i="4"/>
  <c r="J333" i="4"/>
  <c r="J25" i="4"/>
  <c r="I333" i="4"/>
  <c r="I25" i="4"/>
  <c r="H333" i="4"/>
  <c r="H25" i="4"/>
  <c r="G333" i="4"/>
  <c r="G25" i="4"/>
  <c r="F333" i="4"/>
  <c r="F25" i="4"/>
  <c r="E333" i="4"/>
  <c r="E25" i="4"/>
  <c r="D333" i="4"/>
  <c r="D25" i="4"/>
  <c r="C333" i="4"/>
  <c r="C25" i="4"/>
  <c r="B333" i="4"/>
  <c r="B25" i="4"/>
  <c r="V337" i="4" l="1"/>
  <c r="V29" i="4"/>
  <c r="U337" i="4"/>
  <c r="U29" i="4"/>
  <c r="T337" i="4"/>
  <c r="T29" i="4"/>
  <c r="S337" i="4"/>
  <c r="S29" i="4"/>
  <c r="R337" i="4"/>
  <c r="R29" i="4"/>
  <c r="Q337" i="4"/>
  <c r="Q29" i="4"/>
  <c r="P335" i="4"/>
  <c r="P27" i="4"/>
  <c r="O335" i="4"/>
  <c r="O27" i="4"/>
  <c r="N335" i="4"/>
  <c r="N27" i="4"/>
  <c r="M334" i="4"/>
  <c r="M26" i="4"/>
  <c r="L334" i="4"/>
  <c r="L26" i="4"/>
  <c r="K334" i="4"/>
  <c r="K26" i="4"/>
  <c r="J334" i="4"/>
  <c r="J26" i="4"/>
  <c r="I334" i="4"/>
  <c r="I26" i="4"/>
  <c r="H334" i="4"/>
  <c r="H26" i="4"/>
  <c r="G334" i="4"/>
  <c r="G26" i="4"/>
  <c r="F334" i="4"/>
  <c r="F26" i="4"/>
  <c r="E26" i="4"/>
  <c r="E334" i="4"/>
  <c r="D334" i="4"/>
  <c r="D26" i="4"/>
  <c r="C334" i="4"/>
  <c r="C26" i="4"/>
  <c r="B334" i="4"/>
  <c r="B26" i="4"/>
  <c r="V338" i="4" l="1"/>
  <c r="V30" i="4"/>
  <c r="U338" i="4"/>
  <c r="U30" i="4"/>
  <c r="T338" i="4"/>
  <c r="T30" i="4"/>
  <c r="S338" i="4"/>
  <c r="S30" i="4"/>
  <c r="R30" i="4"/>
  <c r="R338" i="4"/>
  <c r="Q338" i="4"/>
  <c r="Q30" i="4"/>
  <c r="P336" i="4"/>
  <c r="P28" i="4"/>
  <c r="O336" i="4"/>
  <c r="O28" i="4"/>
  <c r="N336" i="4"/>
  <c r="N28" i="4"/>
  <c r="M335" i="4"/>
  <c r="M27" i="4"/>
  <c r="L335" i="4"/>
  <c r="L27" i="4"/>
  <c r="K335" i="4"/>
  <c r="K27" i="4"/>
  <c r="J335" i="4"/>
  <c r="J27" i="4"/>
  <c r="I335" i="4"/>
  <c r="I27" i="4"/>
  <c r="H27" i="4"/>
  <c r="H335" i="4"/>
  <c r="G27" i="4"/>
  <c r="G335" i="4"/>
  <c r="F27" i="4"/>
  <c r="F335" i="4"/>
  <c r="E27" i="4"/>
  <c r="E335" i="4"/>
  <c r="D335" i="4"/>
  <c r="D27" i="4"/>
  <c r="C27" i="4"/>
  <c r="C335" i="4"/>
  <c r="B27" i="4"/>
  <c r="B335" i="4"/>
  <c r="V31" i="4" l="1"/>
  <c r="V339" i="4"/>
  <c r="U31" i="4"/>
  <c r="U339" i="4"/>
  <c r="T339" i="4"/>
  <c r="T31" i="4"/>
  <c r="S31" i="4"/>
  <c r="S339" i="4"/>
  <c r="R31" i="4"/>
  <c r="R339" i="4"/>
  <c r="Q31" i="4"/>
  <c r="Q339" i="4"/>
  <c r="P337" i="4"/>
  <c r="P29" i="4"/>
  <c r="O337" i="4"/>
  <c r="O29" i="4"/>
  <c r="N337" i="4"/>
  <c r="N29" i="4"/>
  <c r="M336" i="4"/>
  <c r="M28" i="4"/>
  <c r="L336" i="4"/>
  <c r="L28" i="4"/>
  <c r="K336" i="4"/>
  <c r="K28" i="4"/>
  <c r="J336" i="4"/>
  <c r="J28" i="4"/>
  <c r="I336" i="4"/>
  <c r="I28" i="4"/>
  <c r="H336" i="4"/>
  <c r="H28" i="4"/>
  <c r="G336" i="4"/>
  <c r="G28" i="4"/>
  <c r="F336" i="4"/>
  <c r="F28" i="4"/>
  <c r="E336" i="4"/>
  <c r="E28" i="4"/>
  <c r="D336" i="4"/>
  <c r="D28" i="4"/>
  <c r="C336" i="4"/>
  <c r="C28" i="4"/>
  <c r="B336" i="4"/>
  <c r="B28" i="4"/>
  <c r="V32" i="4" l="1"/>
  <c r="V340" i="4"/>
  <c r="U32" i="4"/>
  <c r="U340" i="4"/>
  <c r="T32" i="4"/>
  <c r="T340" i="4"/>
  <c r="S32" i="4"/>
  <c r="S340" i="4"/>
  <c r="R32" i="4"/>
  <c r="R340" i="4"/>
  <c r="Q32" i="4"/>
  <c r="Q340" i="4"/>
  <c r="P338" i="4"/>
  <c r="P30" i="4"/>
  <c r="O338" i="4"/>
  <c r="O30" i="4"/>
  <c r="N338" i="4"/>
  <c r="N30" i="4"/>
  <c r="M337" i="4"/>
  <c r="M29" i="4"/>
  <c r="L337" i="4"/>
  <c r="L29" i="4"/>
  <c r="K337" i="4"/>
  <c r="K29" i="4"/>
  <c r="J337" i="4"/>
  <c r="J29" i="4"/>
  <c r="I337" i="4"/>
  <c r="I29" i="4"/>
  <c r="H337" i="4"/>
  <c r="H29" i="4"/>
  <c r="G337" i="4"/>
  <c r="G29" i="4"/>
  <c r="F337" i="4"/>
  <c r="F29" i="4"/>
  <c r="E337" i="4"/>
  <c r="E29" i="4"/>
  <c r="D337" i="4"/>
  <c r="D29" i="4"/>
  <c r="C337" i="4"/>
  <c r="C29" i="4"/>
  <c r="B337" i="4"/>
  <c r="B29" i="4"/>
  <c r="V33" i="4" l="1"/>
  <c r="V341" i="4"/>
  <c r="U33" i="4"/>
  <c r="U341" i="4"/>
  <c r="T33" i="4"/>
  <c r="T341" i="4"/>
  <c r="S33" i="4"/>
  <c r="S341" i="4"/>
  <c r="R33" i="4"/>
  <c r="R341" i="4"/>
  <c r="Q33" i="4"/>
  <c r="Q341" i="4"/>
  <c r="P339" i="4"/>
  <c r="P31" i="4"/>
  <c r="O339" i="4"/>
  <c r="O31" i="4"/>
  <c r="N339" i="4"/>
  <c r="N31" i="4"/>
  <c r="M338" i="4"/>
  <c r="M30" i="4"/>
  <c r="L338" i="4"/>
  <c r="L30" i="4"/>
  <c r="K338" i="4"/>
  <c r="K30" i="4"/>
  <c r="J338" i="4"/>
  <c r="J30" i="4"/>
  <c r="I338" i="4"/>
  <c r="I30" i="4"/>
  <c r="H338" i="4"/>
  <c r="H30" i="4"/>
  <c r="G338" i="4"/>
  <c r="G30" i="4"/>
  <c r="F338" i="4"/>
  <c r="F30" i="4"/>
  <c r="E338" i="4"/>
  <c r="E30" i="4"/>
  <c r="D338" i="4"/>
  <c r="D30" i="4"/>
  <c r="C338" i="4"/>
  <c r="C30" i="4"/>
  <c r="B338" i="4"/>
  <c r="B30" i="4"/>
  <c r="V34" i="4" l="1"/>
  <c r="V342" i="4"/>
  <c r="U34" i="4"/>
  <c r="U342" i="4"/>
  <c r="T34" i="4"/>
  <c r="T342" i="4"/>
  <c r="S34" i="4"/>
  <c r="S342" i="4"/>
  <c r="R342" i="4"/>
  <c r="R34" i="4"/>
  <c r="Q34" i="4"/>
  <c r="Q342" i="4"/>
  <c r="P340" i="4"/>
  <c r="P32" i="4"/>
  <c r="O340" i="4"/>
  <c r="O32" i="4"/>
  <c r="N340" i="4"/>
  <c r="N32" i="4"/>
  <c r="M339" i="4"/>
  <c r="M31" i="4"/>
  <c r="L339" i="4"/>
  <c r="L31" i="4"/>
  <c r="K339" i="4"/>
  <c r="K31" i="4"/>
  <c r="J339" i="4"/>
  <c r="J31" i="4"/>
  <c r="I339" i="4"/>
  <c r="I31" i="4"/>
  <c r="H339" i="4"/>
  <c r="H31" i="4"/>
  <c r="G339" i="4"/>
  <c r="G31" i="4"/>
  <c r="F339" i="4"/>
  <c r="F31" i="4"/>
  <c r="E31" i="4"/>
  <c r="E339" i="4"/>
  <c r="D339" i="4"/>
  <c r="D31" i="4"/>
  <c r="C339" i="4"/>
  <c r="C31" i="4"/>
  <c r="B339" i="4"/>
  <c r="B31" i="4"/>
  <c r="V35" i="4" l="1"/>
  <c r="V343" i="4"/>
  <c r="U35" i="4"/>
  <c r="U343" i="4"/>
  <c r="T35" i="4"/>
  <c r="T343" i="4"/>
  <c r="S35" i="4"/>
  <c r="S343" i="4"/>
  <c r="R35" i="4"/>
  <c r="R343" i="4"/>
  <c r="Q35" i="4"/>
  <c r="Q343" i="4"/>
  <c r="P341" i="4"/>
  <c r="P33" i="4"/>
  <c r="O341" i="4"/>
  <c r="O33" i="4"/>
  <c r="N341" i="4"/>
  <c r="N33" i="4"/>
  <c r="M340" i="4"/>
  <c r="M32" i="4"/>
  <c r="L340" i="4"/>
  <c r="L32" i="4"/>
  <c r="K340" i="4"/>
  <c r="K32" i="4"/>
  <c r="J340" i="4"/>
  <c r="J32" i="4"/>
  <c r="I340" i="4"/>
  <c r="I32" i="4"/>
  <c r="H340" i="4"/>
  <c r="H32" i="4"/>
  <c r="G340" i="4"/>
  <c r="G32" i="4"/>
  <c r="F340" i="4"/>
  <c r="F32" i="4"/>
  <c r="E340" i="4"/>
  <c r="E32" i="4"/>
  <c r="D340" i="4"/>
  <c r="D32" i="4"/>
  <c r="C340" i="4"/>
  <c r="C32" i="4"/>
  <c r="B340" i="4"/>
  <c r="B32" i="4"/>
  <c r="V344" i="4" l="1"/>
  <c r="V36" i="4"/>
  <c r="U344" i="4"/>
  <c r="U36" i="4"/>
  <c r="T344" i="4"/>
  <c r="T36" i="4"/>
  <c r="S344" i="4"/>
  <c r="S36" i="4"/>
  <c r="R344" i="4"/>
  <c r="R36" i="4"/>
  <c r="Q344" i="4"/>
  <c r="Q36" i="4"/>
  <c r="P342" i="4"/>
  <c r="P34" i="4"/>
  <c r="O342" i="4"/>
  <c r="O34" i="4"/>
  <c r="N342" i="4"/>
  <c r="N34" i="4"/>
  <c r="M341" i="4"/>
  <c r="M33" i="4"/>
  <c r="L341" i="4"/>
  <c r="L33" i="4"/>
  <c r="K341" i="4"/>
  <c r="K33" i="4"/>
  <c r="J341" i="4"/>
  <c r="J33" i="4"/>
  <c r="I341" i="4"/>
  <c r="I33" i="4"/>
  <c r="H341" i="4"/>
  <c r="H33" i="4"/>
  <c r="G341" i="4"/>
  <c r="G33" i="4"/>
  <c r="F341" i="4"/>
  <c r="F33" i="4"/>
  <c r="E341" i="4"/>
  <c r="E33" i="4"/>
  <c r="D341" i="4"/>
  <c r="D33" i="4"/>
  <c r="C341" i="4"/>
  <c r="C33" i="4"/>
  <c r="B341" i="4"/>
  <c r="B33" i="4"/>
  <c r="V345" i="4" l="1"/>
  <c r="V37" i="4"/>
  <c r="U345" i="4"/>
  <c r="U37" i="4"/>
  <c r="T345" i="4"/>
  <c r="T37" i="4"/>
  <c r="S37" i="4"/>
  <c r="S345" i="4"/>
  <c r="R345" i="4"/>
  <c r="R37" i="4"/>
  <c r="Q345" i="4"/>
  <c r="Q37" i="4"/>
  <c r="P343" i="4"/>
  <c r="P35" i="4"/>
  <c r="O343" i="4"/>
  <c r="O35" i="4"/>
  <c r="N343" i="4"/>
  <c r="N35" i="4"/>
  <c r="M342" i="4"/>
  <c r="M34" i="4"/>
  <c r="L342" i="4"/>
  <c r="L34" i="4"/>
  <c r="K342" i="4"/>
  <c r="K34" i="4"/>
  <c r="J342" i="4"/>
  <c r="J34" i="4"/>
  <c r="I342" i="4"/>
  <c r="I34" i="4"/>
  <c r="H342" i="4"/>
  <c r="H34" i="4"/>
  <c r="G342" i="4"/>
  <c r="G34" i="4"/>
  <c r="F342" i="4"/>
  <c r="F34" i="4"/>
  <c r="E34" i="4"/>
  <c r="E342" i="4"/>
  <c r="D342" i="4"/>
  <c r="D34" i="4"/>
  <c r="C342" i="4"/>
  <c r="C34" i="4"/>
  <c r="B342" i="4"/>
  <c r="B34" i="4"/>
  <c r="V346" i="4" l="1"/>
  <c r="V38" i="4"/>
  <c r="U346" i="4"/>
  <c r="U38" i="4"/>
  <c r="T346" i="4"/>
  <c r="T38" i="4"/>
  <c r="S346" i="4"/>
  <c r="S38" i="4"/>
  <c r="R346" i="4"/>
  <c r="R38" i="4"/>
  <c r="Q346" i="4"/>
  <c r="Q38" i="4"/>
  <c r="P344" i="4"/>
  <c r="P36" i="4"/>
  <c r="O344" i="4"/>
  <c r="O36" i="4"/>
  <c r="N344" i="4"/>
  <c r="N36" i="4"/>
  <c r="M343" i="4"/>
  <c r="M35" i="4"/>
  <c r="L343" i="4"/>
  <c r="L35" i="4"/>
  <c r="K343" i="4"/>
  <c r="K35" i="4"/>
  <c r="J343" i="4"/>
  <c r="J35" i="4"/>
  <c r="I343" i="4"/>
  <c r="I35" i="4"/>
  <c r="H35" i="4"/>
  <c r="H343" i="4"/>
  <c r="G343" i="4"/>
  <c r="G35" i="4"/>
  <c r="F35" i="4"/>
  <c r="F343" i="4"/>
  <c r="E35" i="4"/>
  <c r="E343" i="4"/>
  <c r="D35" i="4"/>
  <c r="D343" i="4"/>
  <c r="C343" i="4"/>
  <c r="C35" i="4"/>
  <c r="B35" i="4"/>
  <c r="B343" i="4"/>
  <c r="V347" i="4" l="1"/>
  <c r="V39" i="4"/>
  <c r="U347" i="4"/>
  <c r="U39" i="4"/>
  <c r="T347" i="4"/>
  <c r="T39" i="4"/>
  <c r="S347" i="4"/>
  <c r="S39" i="4"/>
  <c r="R347" i="4"/>
  <c r="R39" i="4"/>
  <c r="Q347" i="4"/>
  <c r="Q39" i="4"/>
  <c r="P345" i="4"/>
  <c r="P37" i="4"/>
  <c r="O345" i="4"/>
  <c r="O37" i="4"/>
  <c r="N345" i="4"/>
  <c r="N37" i="4"/>
  <c r="M344" i="4"/>
  <c r="M36" i="4"/>
  <c r="L344" i="4"/>
  <c r="L36" i="4"/>
  <c r="K344" i="4"/>
  <c r="K36" i="4"/>
  <c r="J344" i="4"/>
  <c r="J36" i="4"/>
  <c r="I344" i="4"/>
  <c r="I36" i="4"/>
  <c r="H344" i="4"/>
  <c r="H36" i="4"/>
  <c r="G344" i="4"/>
  <c r="G36" i="4"/>
  <c r="F344" i="4"/>
  <c r="F36" i="4"/>
  <c r="E344" i="4"/>
  <c r="E36" i="4"/>
  <c r="D344" i="4"/>
  <c r="D36" i="4"/>
  <c r="C344" i="4"/>
  <c r="C36" i="4"/>
  <c r="B344" i="4"/>
  <c r="B36" i="4"/>
  <c r="V348" i="4" l="1"/>
  <c r="V40" i="4"/>
  <c r="U348" i="4"/>
  <c r="U40" i="4"/>
  <c r="T348" i="4"/>
  <c r="T40" i="4"/>
  <c r="S348" i="4"/>
  <c r="S40" i="4"/>
  <c r="R40" i="4"/>
  <c r="R348" i="4"/>
  <c r="Q348" i="4"/>
  <c r="Q40" i="4"/>
  <c r="P346" i="4"/>
  <c r="P38" i="4"/>
  <c r="O346" i="4"/>
  <c r="O38" i="4"/>
  <c r="N346" i="4"/>
  <c r="N38" i="4"/>
  <c r="M345" i="4"/>
  <c r="M37" i="4"/>
  <c r="L345" i="4"/>
  <c r="L37" i="4"/>
  <c r="K345" i="4"/>
  <c r="K37" i="4"/>
  <c r="J345" i="4"/>
  <c r="J37" i="4"/>
  <c r="I345" i="4"/>
  <c r="I37" i="4"/>
  <c r="H345" i="4"/>
  <c r="H37" i="4"/>
  <c r="G345" i="4"/>
  <c r="G37" i="4"/>
  <c r="F345" i="4"/>
  <c r="F37" i="4"/>
  <c r="E345" i="4"/>
  <c r="E37" i="4"/>
  <c r="D345" i="4"/>
  <c r="D37" i="4"/>
  <c r="C345" i="4"/>
  <c r="C37" i="4"/>
  <c r="B345" i="4"/>
  <c r="B37" i="4"/>
  <c r="V349" i="4" l="1"/>
  <c r="V41" i="4"/>
  <c r="U349" i="4"/>
  <c r="U41" i="4"/>
  <c r="T41" i="4"/>
  <c r="T349" i="4"/>
  <c r="S349" i="4"/>
  <c r="S41" i="4"/>
  <c r="R349" i="4"/>
  <c r="R41" i="4"/>
  <c r="Q349" i="4"/>
  <c r="Q41" i="4"/>
  <c r="P347" i="4"/>
  <c r="P39" i="4"/>
  <c r="O347" i="4"/>
  <c r="O39" i="4"/>
  <c r="N347" i="4"/>
  <c r="N39" i="4"/>
  <c r="M346" i="4"/>
  <c r="M38" i="4"/>
  <c r="L346" i="4"/>
  <c r="L38" i="4"/>
  <c r="K346" i="4"/>
  <c r="K38" i="4"/>
  <c r="J346" i="4"/>
  <c r="J38" i="4"/>
  <c r="I346" i="4"/>
  <c r="I38" i="4"/>
  <c r="H346" i="4"/>
  <c r="H38" i="4"/>
  <c r="G346" i="4"/>
  <c r="G38" i="4"/>
  <c r="F346" i="4"/>
  <c r="F38" i="4"/>
  <c r="E346" i="4"/>
  <c r="E38" i="4"/>
  <c r="D346" i="4"/>
  <c r="D38" i="4"/>
  <c r="C346" i="4"/>
  <c r="C38" i="4"/>
  <c r="B346" i="4"/>
  <c r="B38" i="4"/>
  <c r="V350" i="4" l="1"/>
  <c r="V42" i="4"/>
  <c r="U350" i="4"/>
  <c r="U42" i="4"/>
  <c r="T350" i="4"/>
  <c r="T42" i="4"/>
  <c r="S350" i="4"/>
  <c r="S42" i="4"/>
  <c r="R350" i="4"/>
  <c r="R42" i="4"/>
  <c r="Q350" i="4"/>
  <c r="Q42" i="4"/>
  <c r="P348" i="4"/>
  <c r="P40" i="4"/>
  <c r="O348" i="4"/>
  <c r="O40" i="4"/>
  <c r="N348" i="4"/>
  <c r="N40" i="4"/>
  <c r="M39" i="4"/>
  <c r="M347" i="4"/>
  <c r="L347" i="4"/>
  <c r="L39" i="4"/>
  <c r="K39" i="4"/>
  <c r="K347" i="4"/>
  <c r="J39" i="4"/>
  <c r="J347" i="4"/>
  <c r="I39" i="4"/>
  <c r="I347" i="4"/>
  <c r="H39" i="4"/>
  <c r="H347" i="4"/>
  <c r="G347" i="4"/>
  <c r="G39" i="4"/>
  <c r="F39" i="4"/>
  <c r="F347" i="4"/>
  <c r="E39" i="4"/>
  <c r="E347" i="4"/>
  <c r="D347" i="4"/>
  <c r="D39" i="4"/>
  <c r="C347" i="4"/>
  <c r="C39" i="4"/>
  <c r="B39" i="4"/>
  <c r="B347" i="4"/>
  <c r="V43" i="4" l="1"/>
  <c r="V351" i="4"/>
  <c r="U43" i="4"/>
  <c r="U351" i="4"/>
  <c r="T43" i="4"/>
  <c r="T351" i="4"/>
  <c r="S43" i="4"/>
  <c r="S351" i="4"/>
  <c r="R43" i="4"/>
  <c r="R351" i="4"/>
  <c r="Q43" i="4"/>
  <c r="Q351" i="4"/>
  <c r="P349" i="4"/>
  <c r="P41" i="4"/>
  <c r="O349" i="4"/>
  <c r="O41" i="4"/>
  <c r="N349" i="4"/>
  <c r="N41" i="4"/>
  <c r="M348" i="4"/>
  <c r="M40" i="4"/>
  <c r="L40" i="4"/>
  <c r="L348" i="4"/>
  <c r="K348" i="4"/>
  <c r="K40" i="4"/>
  <c r="J348" i="4"/>
  <c r="J40" i="4"/>
  <c r="I348" i="4"/>
  <c r="I40" i="4"/>
  <c r="H348" i="4"/>
  <c r="H40" i="4"/>
  <c r="G348" i="4"/>
  <c r="G40" i="4"/>
  <c r="F348" i="4"/>
  <c r="F40" i="4"/>
  <c r="E348" i="4"/>
  <c r="E40" i="4"/>
  <c r="D348" i="4"/>
  <c r="D40" i="4"/>
  <c r="C348" i="4"/>
  <c r="C40" i="4"/>
  <c r="B348" i="4"/>
  <c r="B40" i="4"/>
  <c r="V44" i="4" l="1"/>
  <c r="V352" i="4"/>
  <c r="U44" i="4"/>
  <c r="U352" i="4"/>
  <c r="T44" i="4"/>
  <c r="T352" i="4"/>
  <c r="S44" i="4"/>
  <c r="S352" i="4"/>
  <c r="R44" i="4"/>
  <c r="R352" i="4"/>
  <c r="Q44" i="4"/>
  <c r="Q352" i="4"/>
  <c r="P350" i="4"/>
  <c r="P42" i="4"/>
  <c r="O350" i="4"/>
  <c r="O42" i="4"/>
  <c r="N350" i="4"/>
  <c r="N42" i="4"/>
  <c r="M349" i="4"/>
  <c r="M41" i="4"/>
  <c r="L349" i="4"/>
  <c r="L41" i="4"/>
  <c r="K349" i="4"/>
  <c r="K41" i="4"/>
  <c r="J349" i="4"/>
  <c r="J41" i="4"/>
  <c r="I349" i="4"/>
  <c r="I41" i="4"/>
  <c r="H349" i="4"/>
  <c r="H41" i="4"/>
  <c r="G349" i="4"/>
  <c r="G41" i="4"/>
  <c r="F349" i="4"/>
  <c r="F41" i="4"/>
  <c r="E349" i="4"/>
  <c r="E41" i="4"/>
  <c r="D349" i="4"/>
  <c r="D41" i="4"/>
  <c r="C349" i="4"/>
  <c r="C41" i="4"/>
  <c r="B349" i="4"/>
  <c r="B41" i="4"/>
  <c r="V45" i="4" l="1"/>
  <c r="V353" i="4"/>
  <c r="U45" i="4"/>
  <c r="U353" i="4"/>
  <c r="T45" i="4"/>
  <c r="T353" i="4"/>
  <c r="S45" i="4"/>
  <c r="S353" i="4"/>
  <c r="R45" i="4"/>
  <c r="R353" i="4"/>
  <c r="Q353" i="4"/>
  <c r="Q45" i="4"/>
  <c r="P351" i="4"/>
  <c r="P43" i="4"/>
  <c r="O351" i="4"/>
  <c r="O43" i="4"/>
  <c r="N351" i="4"/>
  <c r="N43" i="4"/>
  <c r="M350" i="4"/>
  <c r="M42" i="4"/>
  <c r="L350" i="4"/>
  <c r="L42" i="4"/>
  <c r="K350" i="4"/>
  <c r="K42" i="4"/>
  <c r="J350" i="4"/>
  <c r="J42" i="4"/>
  <c r="I350" i="4"/>
  <c r="I42" i="4"/>
  <c r="H350" i="4"/>
  <c r="H42" i="4"/>
  <c r="G350" i="4"/>
  <c r="G42" i="4"/>
  <c r="F350" i="4"/>
  <c r="F42" i="4"/>
  <c r="E42" i="4"/>
  <c r="E350" i="4"/>
  <c r="D350" i="4"/>
  <c r="D42" i="4"/>
  <c r="C350" i="4"/>
  <c r="C42" i="4"/>
  <c r="B350" i="4"/>
  <c r="B42" i="4"/>
  <c r="V46" i="4" l="1"/>
  <c r="V354" i="4"/>
  <c r="U46" i="4"/>
  <c r="U354" i="4"/>
  <c r="T46" i="4"/>
  <c r="T354" i="4"/>
  <c r="S46" i="4"/>
  <c r="S354" i="4"/>
  <c r="R46" i="4"/>
  <c r="R354" i="4"/>
  <c r="Q46" i="4"/>
  <c r="Q354" i="4"/>
  <c r="P352" i="4"/>
  <c r="P44" i="4"/>
  <c r="O352" i="4"/>
  <c r="O44" i="4"/>
  <c r="N352" i="4"/>
  <c r="N44" i="4"/>
  <c r="M351" i="4"/>
  <c r="M43" i="4"/>
  <c r="L351" i="4"/>
  <c r="L43" i="4"/>
  <c r="K43" i="4"/>
  <c r="K351" i="4"/>
  <c r="J351" i="4"/>
  <c r="J43" i="4"/>
  <c r="I43" i="4"/>
  <c r="I351" i="4"/>
  <c r="H43" i="4"/>
  <c r="H351" i="4"/>
  <c r="G351" i="4"/>
  <c r="G43" i="4"/>
  <c r="F43" i="4"/>
  <c r="F351" i="4"/>
  <c r="E43" i="4"/>
  <c r="E351" i="4"/>
  <c r="D351" i="4"/>
  <c r="D43" i="4"/>
  <c r="C351" i="4"/>
  <c r="C43" i="4"/>
  <c r="B43" i="4"/>
  <c r="B351" i="4"/>
  <c r="V47" i="4" l="1"/>
  <c r="V355" i="4"/>
  <c r="U47" i="4"/>
  <c r="U355" i="4"/>
  <c r="T47" i="4"/>
  <c r="T355" i="4"/>
  <c r="S355" i="4"/>
  <c r="S47" i="4"/>
  <c r="R47" i="4"/>
  <c r="R355" i="4"/>
  <c r="Q47" i="4"/>
  <c r="Q355" i="4"/>
  <c r="P353" i="4"/>
  <c r="P45" i="4"/>
  <c r="O353" i="4"/>
  <c r="O45" i="4"/>
  <c r="N353" i="4"/>
  <c r="N45" i="4"/>
  <c r="M352" i="4"/>
  <c r="M44" i="4"/>
  <c r="L352" i="4"/>
  <c r="L44" i="4"/>
  <c r="K352" i="4"/>
  <c r="K44" i="4"/>
  <c r="J352" i="4"/>
  <c r="J44" i="4"/>
  <c r="I352" i="4"/>
  <c r="I44" i="4"/>
  <c r="H352" i="4"/>
  <c r="H44" i="4"/>
  <c r="G352" i="4"/>
  <c r="G44" i="4"/>
  <c r="F352" i="4"/>
  <c r="F44" i="4"/>
  <c r="E352" i="4"/>
  <c r="E44" i="4"/>
  <c r="D352" i="4"/>
  <c r="D44" i="4"/>
  <c r="C352" i="4"/>
  <c r="C44" i="4"/>
  <c r="B352" i="4"/>
  <c r="B44" i="4"/>
  <c r="V356" i="4" l="1"/>
  <c r="V48" i="4"/>
  <c r="U356" i="4"/>
  <c r="U48" i="4"/>
  <c r="T356" i="4"/>
  <c r="T48" i="4"/>
  <c r="S356" i="4"/>
  <c r="S48" i="4"/>
  <c r="R356" i="4"/>
  <c r="R48" i="4"/>
  <c r="Q356" i="4"/>
  <c r="Q48" i="4"/>
  <c r="P354" i="4"/>
  <c r="P46" i="4"/>
  <c r="O354" i="4"/>
  <c r="O46" i="4"/>
  <c r="N354" i="4"/>
  <c r="N46" i="4"/>
  <c r="M353" i="4"/>
  <c r="M45" i="4"/>
  <c r="L353" i="4"/>
  <c r="L45" i="4"/>
  <c r="K353" i="4"/>
  <c r="K45" i="4"/>
  <c r="J353" i="4"/>
  <c r="J45" i="4"/>
  <c r="I353" i="4"/>
  <c r="I45" i="4"/>
  <c r="H353" i="4"/>
  <c r="H45" i="4"/>
  <c r="G353" i="4"/>
  <c r="G45" i="4"/>
  <c r="F353" i="4"/>
  <c r="F45" i="4"/>
  <c r="E353" i="4"/>
  <c r="E45" i="4"/>
  <c r="D353" i="4"/>
  <c r="D45" i="4"/>
  <c r="C353" i="4"/>
  <c r="C45" i="4"/>
  <c r="B353" i="4"/>
  <c r="B45" i="4"/>
  <c r="V357" i="4" l="1"/>
  <c r="V49" i="4"/>
  <c r="U357" i="4"/>
  <c r="U49" i="4"/>
  <c r="T357" i="4"/>
  <c r="T49" i="4"/>
  <c r="S49" i="4"/>
  <c r="S357" i="4"/>
  <c r="R49" i="4"/>
  <c r="R357" i="4"/>
  <c r="Q357" i="4"/>
  <c r="Q49" i="4"/>
  <c r="P355" i="4"/>
  <c r="P47" i="4"/>
  <c r="O355" i="4"/>
  <c r="O47" i="4"/>
  <c r="N355" i="4"/>
  <c r="N47" i="4"/>
  <c r="M354" i="4"/>
  <c r="M46" i="4"/>
  <c r="L354" i="4"/>
  <c r="L46" i="4"/>
  <c r="K354" i="4"/>
  <c r="K46" i="4"/>
  <c r="J354" i="4"/>
  <c r="J46" i="4"/>
  <c r="I354" i="4"/>
  <c r="I46" i="4"/>
  <c r="H354" i="4"/>
  <c r="H46" i="4"/>
  <c r="G354" i="4"/>
  <c r="G46" i="4"/>
  <c r="F354" i="4"/>
  <c r="F46" i="4"/>
  <c r="E354" i="4"/>
  <c r="E46" i="4"/>
  <c r="D354" i="4"/>
  <c r="D46" i="4"/>
  <c r="C354" i="4"/>
  <c r="C46" i="4"/>
  <c r="B354" i="4"/>
  <c r="B46" i="4"/>
  <c r="V358" i="4" l="1"/>
  <c r="V50" i="4"/>
  <c r="U358" i="4"/>
  <c r="U50" i="4"/>
  <c r="T358" i="4"/>
  <c r="T50" i="4"/>
  <c r="S358" i="4"/>
  <c r="S50" i="4"/>
  <c r="R358" i="4"/>
  <c r="R50" i="4"/>
  <c r="Q358" i="4"/>
  <c r="Q50" i="4"/>
  <c r="P356" i="4"/>
  <c r="P48" i="4"/>
  <c r="O356" i="4"/>
  <c r="O48" i="4"/>
  <c r="N356" i="4"/>
  <c r="N48" i="4"/>
  <c r="M355" i="4"/>
  <c r="M47" i="4"/>
  <c r="L355" i="4"/>
  <c r="L47" i="4"/>
  <c r="K355" i="4"/>
  <c r="K47" i="4"/>
  <c r="J355" i="4"/>
  <c r="J47" i="4"/>
  <c r="I355" i="4"/>
  <c r="I47" i="4"/>
  <c r="H355" i="4"/>
  <c r="H47" i="4"/>
  <c r="G355" i="4"/>
  <c r="G47" i="4"/>
  <c r="F355" i="4"/>
  <c r="F47" i="4"/>
  <c r="E47" i="4"/>
  <c r="E355" i="4"/>
  <c r="D355" i="4"/>
  <c r="D47" i="4"/>
  <c r="C355" i="4"/>
  <c r="C47" i="4"/>
  <c r="B355" i="4"/>
  <c r="B47" i="4"/>
  <c r="V359" i="4" l="1"/>
  <c r="V51" i="4"/>
  <c r="U359" i="4"/>
  <c r="U51" i="4"/>
  <c r="T359" i="4"/>
  <c r="T51" i="4"/>
  <c r="S359" i="4"/>
  <c r="S51" i="4"/>
  <c r="R359" i="4"/>
  <c r="R51" i="4"/>
  <c r="Q359" i="4"/>
  <c r="Q51" i="4"/>
  <c r="P357" i="4"/>
  <c r="P49" i="4"/>
  <c r="O357" i="4"/>
  <c r="O49" i="4"/>
  <c r="N357" i="4"/>
  <c r="N49" i="4"/>
  <c r="M356" i="4"/>
  <c r="M48" i="4"/>
  <c r="L356" i="4"/>
  <c r="L48" i="4"/>
  <c r="K356" i="4"/>
  <c r="K48" i="4"/>
  <c r="J356" i="4"/>
  <c r="J48" i="4"/>
  <c r="I356" i="4"/>
  <c r="I48" i="4"/>
  <c r="H356" i="4"/>
  <c r="H48" i="4"/>
  <c r="G356" i="4"/>
  <c r="G48" i="4"/>
  <c r="F356" i="4"/>
  <c r="F48" i="4"/>
  <c r="E356" i="4"/>
  <c r="E48" i="4"/>
  <c r="D356" i="4"/>
  <c r="D48" i="4"/>
  <c r="C356" i="4"/>
  <c r="C48" i="4"/>
  <c r="B356" i="4"/>
  <c r="B48" i="4"/>
  <c r="V360" i="4" l="1"/>
  <c r="V52" i="4"/>
  <c r="U360" i="4"/>
  <c r="U52" i="4"/>
  <c r="T360" i="4"/>
  <c r="T52" i="4"/>
  <c r="S360" i="4"/>
  <c r="S52" i="4"/>
  <c r="R52" i="4"/>
  <c r="R360" i="4"/>
  <c r="Q360" i="4"/>
  <c r="Q52" i="4"/>
  <c r="P358" i="4"/>
  <c r="P50" i="4"/>
  <c r="O358" i="4"/>
  <c r="O50" i="4"/>
  <c r="N358" i="4"/>
  <c r="N50" i="4"/>
  <c r="M357" i="4"/>
  <c r="M49" i="4"/>
  <c r="L357" i="4"/>
  <c r="L49" i="4"/>
  <c r="K357" i="4"/>
  <c r="K49" i="4"/>
  <c r="J357" i="4"/>
  <c r="J49" i="4"/>
  <c r="I357" i="4"/>
  <c r="I49" i="4"/>
  <c r="H357" i="4"/>
  <c r="H49" i="4"/>
  <c r="G357" i="4"/>
  <c r="G49" i="4"/>
  <c r="F357" i="4"/>
  <c r="F49" i="4"/>
  <c r="E357" i="4"/>
  <c r="E49" i="4"/>
  <c r="D357" i="4"/>
  <c r="D49" i="4"/>
  <c r="C357" i="4"/>
  <c r="C49" i="4"/>
  <c r="B357" i="4"/>
  <c r="B49" i="4"/>
  <c r="V361" i="4" l="1"/>
  <c r="V53" i="4"/>
  <c r="U361" i="4"/>
  <c r="U53" i="4"/>
  <c r="T361" i="4"/>
  <c r="T53" i="4"/>
  <c r="S361" i="4"/>
  <c r="S53" i="4"/>
  <c r="R361" i="4"/>
  <c r="R53" i="4"/>
  <c r="Q361" i="4"/>
  <c r="Q53" i="4"/>
  <c r="P359" i="4"/>
  <c r="P51" i="4"/>
  <c r="O359" i="4"/>
  <c r="O51" i="4"/>
  <c r="N359" i="4"/>
  <c r="N51" i="4"/>
  <c r="M358" i="4"/>
  <c r="M50" i="4"/>
  <c r="L358" i="4"/>
  <c r="L50" i="4"/>
  <c r="K358" i="4"/>
  <c r="K50" i="4"/>
  <c r="J358" i="4"/>
  <c r="J50" i="4"/>
  <c r="I358" i="4"/>
  <c r="I50" i="4"/>
  <c r="H358" i="4"/>
  <c r="H50" i="4"/>
  <c r="G358" i="4"/>
  <c r="G50" i="4"/>
  <c r="F358" i="4"/>
  <c r="F50" i="4"/>
  <c r="E50" i="4"/>
  <c r="E358" i="4"/>
  <c r="D358" i="4"/>
  <c r="D50" i="4"/>
  <c r="C358" i="4"/>
  <c r="C50" i="4"/>
  <c r="B358" i="4"/>
  <c r="B50" i="4"/>
  <c r="V362" i="4" l="1"/>
  <c r="V54" i="4"/>
  <c r="U362" i="4"/>
  <c r="U54" i="4"/>
  <c r="T362" i="4"/>
  <c r="T54" i="4"/>
  <c r="S362" i="4"/>
  <c r="S54" i="4"/>
  <c r="R362" i="4"/>
  <c r="R54" i="4"/>
  <c r="Q362" i="4"/>
  <c r="Q54" i="4"/>
  <c r="P360" i="4"/>
  <c r="P52" i="4"/>
  <c r="O360" i="4"/>
  <c r="O52" i="4"/>
  <c r="N360" i="4"/>
  <c r="N52" i="4"/>
  <c r="M359" i="4"/>
  <c r="M51" i="4"/>
  <c r="L359" i="4"/>
  <c r="L51" i="4"/>
  <c r="K359" i="4"/>
  <c r="K51" i="4"/>
  <c r="J359" i="4"/>
  <c r="J51" i="4"/>
  <c r="I359" i="4"/>
  <c r="I51" i="4"/>
  <c r="H51" i="4"/>
  <c r="H359" i="4"/>
  <c r="G359" i="4"/>
  <c r="G51" i="4"/>
  <c r="F51" i="4"/>
  <c r="F359" i="4"/>
  <c r="E51" i="4"/>
  <c r="E359" i="4"/>
  <c r="D51" i="4"/>
  <c r="D359" i="4"/>
  <c r="C359" i="4"/>
  <c r="C51" i="4"/>
  <c r="B51" i="4"/>
  <c r="B359" i="4"/>
  <c r="V55" i="4" l="1"/>
  <c r="V363" i="4"/>
  <c r="U55" i="4"/>
  <c r="U363" i="4"/>
  <c r="T55" i="4"/>
  <c r="T363" i="4"/>
  <c r="S55" i="4"/>
  <c r="S363" i="4"/>
  <c r="R55" i="4"/>
  <c r="R363" i="4"/>
  <c r="Q55" i="4"/>
  <c r="Q363" i="4"/>
  <c r="P361" i="4"/>
  <c r="P53" i="4"/>
  <c r="O361" i="4"/>
  <c r="O53" i="4"/>
  <c r="N361" i="4"/>
  <c r="N53" i="4"/>
  <c r="M360" i="4"/>
  <c r="M52" i="4"/>
  <c r="L360" i="4"/>
  <c r="L52" i="4"/>
  <c r="K360" i="4"/>
  <c r="K52" i="4"/>
  <c r="J360" i="4"/>
  <c r="J52" i="4"/>
  <c r="I360" i="4"/>
  <c r="I52" i="4"/>
  <c r="H360" i="4"/>
  <c r="H52" i="4"/>
  <c r="G360" i="4"/>
  <c r="G52" i="4"/>
  <c r="F360" i="4"/>
  <c r="F52" i="4"/>
  <c r="E360" i="4"/>
  <c r="E52" i="4"/>
  <c r="D360" i="4"/>
  <c r="D52" i="4"/>
  <c r="C360" i="4"/>
  <c r="C52" i="4"/>
  <c r="B360" i="4"/>
  <c r="B52" i="4"/>
  <c r="V56" i="4" l="1"/>
  <c r="V364" i="4"/>
  <c r="U56" i="4"/>
  <c r="U364" i="4"/>
  <c r="T56" i="4"/>
  <c r="T364" i="4"/>
  <c r="S56" i="4"/>
  <c r="S364" i="4"/>
  <c r="R56" i="4"/>
  <c r="R364" i="4"/>
  <c r="Q56" i="4"/>
  <c r="Q364" i="4"/>
  <c r="P362" i="4"/>
  <c r="P54" i="4"/>
  <c r="O362" i="4"/>
  <c r="O54" i="4"/>
  <c r="N362" i="4"/>
  <c r="N54" i="4"/>
  <c r="M361" i="4"/>
  <c r="M53" i="4"/>
  <c r="L361" i="4"/>
  <c r="L53" i="4"/>
  <c r="K361" i="4"/>
  <c r="K53" i="4"/>
  <c r="J361" i="4"/>
  <c r="J53" i="4"/>
  <c r="I361" i="4"/>
  <c r="I53" i="4"/>
  <c r="H361" i="4"/>
  <c r="H53" i="4"/>
  <c r="G361" i="4"/>
  <c r="G53" i="4"/>
  <c r="F361" i="4"/>
  <c r="F53" i="4"/>
  <c r="E361" i="4"/>
  <c r="E53" i="4"/>
  <c r="D361" i="4"/>
  <c r="D53" i="4"/>
  <c r="C361" i="4"/>
  <c r="C53" i="4"/>
  <c r="B361" i="4"/>
  <c r="B53" i="4"/>
  <c r="V57" i="4" l="1"/>
  <c r="V365" i="4"/>
  <c r="U57" i="4"/>
  <c r="U365" i="4"/>
  <c r="T57" i="4"/>
  <c r="T365" i="4"/>
  <c r="S57" i="4"/>
  <c r="S365" i="4"/>
  <c r="R57" i="4"/>
  <c r="R365" i="4"/>
  <c r="Q57" i="4"/>
  <c r="Q365" i="4"/>
  <c r="P363" i="4"/>
  <c r="P55" i="4"/>
  <c r="O363" i="4"/>
  <c r="O55" i="4"/>
  <c r="N363" i="4"/>
  <c r="N55" i="4"/>
  <c r="M362" i="4"/>
  <c r="M54" i="4"/>
  <c r="L362" i="4"/>
  <c r="L54" i="4"/>
  <c r="K362" i="4"/>
  <c r="K54" i="4"/>
  <c r="J362" i="4"/>
  <c r="J54" i="4"/>
  <c r="I362" i="4"/>
  <c r="I54" i="4"/>
  <c r="H362" i="4"/>
  <c r="H54" i="4"/>
  <c r="G362" i="4"/>
  <c r="G54" i="4"/>
  <c r="F362" i="4"/>
  <c r="F54" i="4"/>
  <c r="E362" i="4"/>
  <c r="E54" i="4"/>
  <c r="D362" i="4"/>
  <c r="D54" i="4"/>
  <c r="C362" i="4"/>
  <c r="C54" i="4"/>
  <c r="B362" i="4"/>
  <c r="B54" i="4"/>
  <c r="V58" i="4" l="1"/>
  <c r="V366" i="4"/>
  <c r="U58" i="4"/>
  <c r="U366" i="4"/>
  <c r="T58" i="4"/>
  <c r="T366" i="4"/>
  <c r="S58" i="4"/>
  <c r="S366" i="4"/>
  <c r="R58" i="4"/>
  <c r="R366" i="4"/>
  <c r="Q58" i="4"/>
  <c r="Q366" i="4"/>
  <c r="P364" i="4"/>
  <c r="P56" i="4"/>
  <c r="O364" i="4"/>
  <c r="O56" i="4"/>
  <c r="N364" i="4"/>
  <c r="N56" i="4"/>
  <c r="M55" i="4"/>
  <c r="M363" i="4"/>
  <c r="L363" i="4"/>
  <c r="L55" i="4"/>
  <c r="K55" i="4"/>
  <c r="K363" i="4"/>
  <c r="J55" i="4"/>
  <c r="J363" i="4"/>
  <c r="I55" i="4"/>
  <c r="I363" i="4"/>
  <c r="H55" i="4"/>
  <c r="H363" i="4"/>
  <c r="G55" i="4"/>
  <c r="G363" i="4"/>
  <c r="F55" i="4"/>
  <c r="F363" i="4"/>
  <c r="E55" i="4"/>
  <c r="E363" i="4"/>
  <c r="D363" i="4"/>
  <c r="D55" i="4"/>
  <c r="C55" i="4"/>
  <c r="C363" i="4"/>
  <c r="B55" i="4"/>
  <c r="B363" i="4"/>
  <c r="V59" i="4" l="1"/>
  <c r="V367" i="4"/>
  <c r="U59" i="4"/>
  <c r="U367" i="4"/>
  <c r="T59" i="4"/>
  <c r="T367" i="4"/>
  <c r="S59" i="4"/>
  <c r="S367" i="4"/>
  <c r="R59" i="4"/>
  <c r="R367" i="4"/>
  <c r="Q59" i="4"/>
  <c r="Q367" i="4"/>
  <c r="P365" i="4"/>
  <c r="P57" i="4"/>
  <c r="O365" i="4"/>
  <c r="O57" i="4"/>
  <c r="N365" i="4"/>
  <c r="N57" i="4"/>
  <c r="M364" i="4"/>
  <c r="M56" i="4"/>
  <c r="L364" i="4"/>
  <c r="L56" i="4"/>
  <c r="K364" i="4"/>
  <c r="K56" i="4"/>
  <c r="J364" i="4"/>
  <c r="J56" i="4"/>
  <c r="I364" i="4"/>
  <c r="I56" i="4"/>
  <c r="H364" i="4"/>
  <c r="H56" i="4"/>
  <c r="G364" i="4"/>
  <c r="G56" i="4"/>
  <c r="F364" i="4"/>
  <c r="F56" i="4"/>
  <c r="E364" i="4"/>
  <c r="E56" i="4"/>
  <c r="D364" i="4"/>
  <c r="D56" i="4"/>
  <c r="C364" i="4"/>
  <c r="C56" i="4"/>
  <c r="B364" i="4"/>
  <c r="B56" i="4"/>
  <c r="V368" i="4" l="1"/>
  <c r="V60" i="4"/>
  <c r="U368" i="4"/>
  <c r="U60" i="4"/>
  <c r="T368" i="4"/>
  <c r="T60" i="4"/>
  <c r="S368" i="4"/>
  <c r="S60" i="4"/>
  <c r="R368" i="4"/>
  <c r="R60" i="4"/>
  <c r="Q368" i="4"/>
  <c r="Q60" i="4"/>
  <c r="P366" i="4"/>
  <c r="P58" i="4"/>
  <c r="O366" i="4"/>
  <c r="O58" i="4"/>
  <c r="N366" i="4"/>
  <c r="N58" i="4"/>
  <c r="M365" i="4"/>
  <c r="M57" i="4"/>
  <c r="L365" i="4"/>
  <c r="L57" i="4"/>
  <c r="K365" i="4"/>
  <c r="K57" i="4"/>
  <c r="J365" i="4"/>
  <c r="J57" i="4"/>
  <c r="I365" i="4"/>
  <c r="I57" i="4"/>
  <c r="H365" i="4"/>
  <c r="H57" i="4"/>
  <c r="G365" i="4"/>
  <c r="G57" i="4"/>
  <c r="F365" i="4"/>
  <c r="F57" i="4"/>
  <c r="E365" i="4"/>
  <c r="E57" i="4"/>
  <c r="D365" i="4"/>
  <c r="D57" i="4"/>
  <c r="C365" i="4"/>
  <c r="C57" i="4"/>
  <c r="B365" i="4"/>
  <c r="B57" i="4"/>
  <c r="V369" i="4" l="1"/>
  <c r="V61" i="4"/>
  <c r="U369" i="4"/>
  <c r="U61" i="4"/>
  <c r="T369" i="4"/>
  <c r="T61" i="4"/>
  <c r="S369" i="4"/>
  <c r="S61" i="4"/>
  <c r="R369" i="4"/>
  <c r="R61" i="4"/>
  <c r="Q369" i="4"/>
  <c r="Q61" i="4"/>
  <c r="P367" i="4"/>
  <c r="P59" i="4"/>
  <c r="O367" i="4"/>
  <c r="O59" i="4"/>
  <c r="N367" i="4"/>
  <c r="N59" i="4"/>
  <c r="M366" i="4"/>
  <c r="M58" i="4"/>
  <c r="L366" i="4"/>
  <c r="L58" i="4"/>
  <c r="K366" i="4"/>
  <c r="K58" i="4"/>
  <c r="J366" i="4"/>
  <c r="J58" i="4"/>
  <c r="I366" i="4"/>
  <c r="I58" i="4"/>
  <c r="H366" i="4"/>
  <c r="H58" i="4"/>
  <c r="G366" i="4"/>
  <c r="G58" i="4"/>
  <c r="F366" i="4"/>
  <c r="F58" i="4"/>
  <c r="E58" i="4"/>
  <c r="E366" i="4"/>
  <c r="D366" i="4"/>
  <c r="D58" i="4"/>
  <c r="C366" i="4"/>
  <c r="C58" i="4"/>
  <c r="B366" i="4"/>
  <c r="B58" i="4"/>
  <c r="V370" i="4" l="1"/>
  <c r="V62" i="4"/>
  <c r="U370" i="4"/>
  <c r="U62" i="4"/>
  <c r="T370" i="4"/>
  <c r="T62" i="4"/>
  <c r="S370" i="4"/>
  <c r="S62" i="4"/>
  <c r="R62" i="4"/>
  <c r="R370" i="4"/>
  <c r="Q370" i="4"/>
  <c r="Q62" i="4"/>
  <c r="P368" i="4"/>
  <c r="P60" i="4"/>
  <c r="O368" i="4"/>
  <c r="O60" i="4"/>
  <c r="N368" i="4"/>
  <c r="N60" i="4"/>
  <c r="M367" i="4"/>
  <c r="M59" i="4"/>
  <c r="L367" i="4"/>
  <c r="L59" i="4"/>
  <c r="K367" i="4"/>
  <c r="K59" i="4"/>
  <c r="J367" i="4"/>
  <c r="J59" i="4"/>
  <c r="I367" i="4"/>
  <c r="I59" i="4"/>
  <c r="H59" i="4"/>
  <c r="H367" i="4"/>
  <c r="G367" i="4"/>
  <c r="G59" i="4"/>
  <c r="F59" i="4"/>
  <c r="F367" i="4"/>
  <c r="E59" i="4"/>
  <c r="E367" i="4"/>
  <c r="D367" i="4"/>
  <c r="D59" i="4"/>
  <c r="C367" i="4"/>
  <c r="C59" i="4"/>
  <c r="B59" i="4"/>
  <c r="B367" i="4"/>
  <c r="V63" i="4" l="1"/>
  <c r="V371" i="4"/>
  <c r="U371" i="4"/>
  <c r="U63" i="4"/>
  <c r="T371" i="4"/>
  <c r="T63" i="4"/>
  <c r="S371" i="4"/>
  <c r="S63" i="4"/>
  <c r="R371" i="4"/>
  <c r="R63" i="4"/>
  <c r="Q371" i="4"/>
  <c r="Q63" i="4"/>
  <c r="P369" i="4"/>
  <c r="P61" i="4"/>
  <c r="O369" i="4"/>
  <c r="O61" i="4"/>
  <c r="N369" i="4"/>
  <c r="N61" i="4"/>
  <c r="M368" i="4"/>
  <c r="M60" i="4"/>
  <c r="L368" i="4"/>
  <c r="L60" i="4"/>
  <c r="K368" i="4"/>
  <c r="K60" i="4"/>
  <c r="J368" i="4"/>
  <c r="J60" i="4"/>
  <c r="I368" i="4"/>
  <c r="I60" i="4"/>
  <c r="H368" i="4"/>
  <c r="H60" i="4"/>
  <c r="G368" i="4"/>
  <c r="G60" i="4"/>
  <c r="F368" i="4"/>
  <c r="F60" i="4"/>
  <c r="E368" i="4"/>
  <c r="E60" i="4"/>
  <c r="D368" i="4"/>
  <c r="D60" i="4"/>
  <c r="C368" i="4"/>
  <c r="C60" i="4"/>
  <c r="B368" i="4"/>
  <c r="B60" i="4"/>
  <c r="V372" i="4" l="1"/>
  <c r="V64" i="4"/>
  <c r="U372" i="4"/>
  <c r="U64" i="4"/>
  <c r="T372" i="4"/>
  <c r="T64" i="4"/>
  <c r="S372" i="4"/>
  <c r="S64" i="4"/>
  <c r="R372" i="4"/>
  <c r="R64" i="4"/>
  <c r="Q372" i="4"/>
  <c r="Q64" i="4"/>
  <c r="P370" i="4"/>
  <c r="P62" i="4"/>
  <c r="O370" i="4"/>
  <c r="O62" i="4"/>
  <c r="N370" i="4"/>
  <c r="N62" i="4"/>
  <c r="M369" i="4"/>
  <c r="M61" i="4"/>
  <c r="L369" i="4"/>
  <c r="L61" i="4"/>
  <c r="K369" i="4"/>
  <c r="K61" i="4"/>
  <c r="J369" i="4"/>
  <c r="J61" i="4"/>
  <c r="I369" i="4"/>
  <c r="I61" i="4"/>
  <c r="H369" i="4"/>
  <c r="H61" i="4"/>
  <c r="G369" i="4"/>
  <c r="G61" i="4"/>
  <c r="F369" i="4"/>
  <c r="F61" i="4"/>
  <c r="E369" i="4"/>
  <c r="E61" i="4"/>
  <c r="D369" i="4"/>
  <c r="D61" i="4"/>
  <c r="C369" i="4"/>
  <c r="C61" i="4"/>
  <c r="B369" i="4"/>
  <c r="B61" i="4"/>
  <c r="V373" i="4" l="1"/>
  <c r="V65" i="4"/>
  <c r="U373" i="4"/>
  <c r="U65" i="4"/>
  <c r="T373" i="4"/>
  <c r="T65" i="4"/>
  <c r="S373" i="4"/>
  <c r="S65" i="4"/>
  <c r="R373" i="4"/>
  <c r="R65" i="4"/>
  <c r="Q373" i="4"/>
  <c r="Q65" i="4"/>
  <c r="P371" i="4"/>
  <c r="P63" i="4"/>
  <c r="O371" i="4"/>
  <c r="O63" i="4"/>
  <c r="N371" i="4"/>
  <c r="N63" i="4"/>
  <c r="M370" i="4"/>
  <c r="M62" i="4"/>
  <c r="L370" i="4"/>
  <c r="L62" i="4"/>
  <c r="K370" i="4"/>
  <c r="K62" i="4"/>
  <c r="J370" i="4"/>
  <c r="J62" i="4"/>
  <c r="I370" i="4"/>
  <c r="I62" i="4"/>
  <c r="H370" i="4"/>
  <c r="H62" i="4"/>
  <c r="G370" i="4"/>
  <c r="G62" i="4"/>
  <c r="F370" i="4"/>
  <c r="F62" i="4"/>
  <c r="E370" i="4"/>
  <c r="E62" i="4"/>
  <c r="D370" i="4"/>
  <c r="D62" i="4"/>
  <c r="C370" i="4"/>
  <c r="C62" i="4"/>
  <c r="B370" i="4"/>
  <c r="B62" i="4"/>
  <c r="V374" i="4" l="1"/>
  <c r="V66" i="4"/>
  <c r="U374" i="4"/>
  <c r="U66" i="4"/>
  <c r="T374" i="4"/>
  <c r="T66" i="4"/>
  <c r="S374" i="4"/>
  <c r="S66" i="4"/>
  <c r="R374" i="4"/>
  <c r="R66" i="4"/>
  <c r="Q374" i="4"/>
  <c r="Q66" i="4"/>
  <c r="P372" i="4"/>
  <c r="P64" i="4"/>
  <c r="O372" i="4"/>
  <c r="O64" i="4"/>
  <c r="N372" i="4"/>
  <c r="N64" i="4"/>
  <c r="M371" i="4"/>
  <c r="M63" i="4"/>
  <c r="L371" i="4"/>
  <c r="L63" i="4"/>
  <c r="K371" i="4"/>
  <c r="K63" i="4"/>
  <c r="J371" i="4"/>
  <c r="J63" i="4"/>
  <c r="I371" i="4"/>
  <c r="I63" i="4"/>
  <c r="H371" i="4"/>
  <c r="H63" i="4"/>
  <c r="G371" i="4"/>
  <c r="G63" i="4"/>
  <c r="F371" i="4"/>
  <c r="F63" i="4"/>
  <c r="E63" i="4"/>
  <c r="E371" i="4"/>
  <c r="D371" i="4"/>
  <c r="D63" i="4"/>
  <c r="C371" i="4"/>
  <c r="C63" i="4"/>
  <c r="B371" i="4"/>
  <c r="B63" i="4"/>
  <c r="V67" i="4" l="1"/>
  <c r="V375" i="4"/>
  <c r="U67" i="4"/>
  <c r="U375" i="4"/>
  <c r="T375" i="4"/>
  <c r="T67" i="4"/>
  <c r="S67" i="4"/>
  <c r="S375" i="4"/>
  <c r="R67" i="4"/>
  <c r="R375" i="4"/>
  <c r="Q67" i="4"/>
  <c r="Q375" i="4"/>
  <c r="P373" i="4"/>
  <c r="P65" i="4"/>
  <c r="O373" i="4"/>
  <c r="O65" i="4"/>
  <c r="N373" i="4"/>
  <c r="N65" i="4"/>
  <c r="M372" i="4"/>
  <c r="M64" i="4"/>
  <c r="L372" i="4"/>
  <c r="L64" i="4"/>
  <c r="K372" i="4"/>
  <c r="K64" i="4"/>
  <c r="J372" i="4"/>
  <c r="J64" i="4"/>
  <c r="I372" i="4"/>
  <c r="I64" i="4"/>
  <c r="H372" i="4"/>
  <c r="H64" i="4"/>
  <c r="G372" i="4"/>
  <c r="G64" i="4"/>
  <c r="F372" i="4"/>
  <c r="F64" i="4"/>
  <c r="E372" i="4"/>
  <c r="E64" i="4"/>
  <c r="D372" i="4"/>
  <c r="D64" i="4"/>
  <c r="C372" i="4"/>
  <c r="C64" i="4"/>
  <c r="B372" i="4"/>
  <c r="B64" i="4"/>
  <c r="V68" i="4" l="1"/>
  <c r="V376" i="4"/>
  <c r="U68" i="4"/>
  <c r="U376" i="4"/>
  <c r="T68" i="4"/>
  <c r="T376" i="4"/>
  <c r="S68" i="4"/>
  <c r="S376" i="4"/>
  <c r="R68" i="4"/>
  <c r="R376" i="4"/>
  <c r="Q68" i="4"/>
  <c r="Q376" i="4"/>
  <c r="P374" i="4"/>
  <c r="P66" i="4"/>
  <c r="O374" i="4"/>
  <c r="O66" i="4"/>
  <c r="N374" i="4"/>
  <c r="N66" i="4"/>
  <c r="M373" i="4"/>
  <c r="M65" i="4"/>
  <c r="L373" i="4"/>
  <c r="L65" i="4"/>
  <c r="K373" i="4"/>
  <c r="K65" i="4"/>
  <c r="J373" i="4"/>
  <c r="J65" i="4"/>
  <c r="I373" i="4"/>
  <c r="I65" i="4"/>
  <c r="H373" i="4"/>
  <c r="H65" i="4"/>
  <c r="G373" i="4"/>
  <c r="G65" i="4"/>
  <c r="F373" i="4"/>
  <c r="F65" i="4"/>
  <c r="E373" i="4"/>
  <c r="E65" i="4"/>
  <c r="D373" i="4"/>
  <c r="D65" i="4"/>
  <c r="C373" i="4"/>
  <c r="C65" i="4"/>
  <c r="B373" i="4"/>
  <c r="B65" i="4"/>
  <c r="V69" i="4" l="1"/>
  <c r="V377" i="4"/>
  <c r="U69" i="4"/>
  <c r="U377" i="4"/>
  <c r="T69" i="4"/>
  <c r="T377" i="4"/>
  <c r="S69" i="4"/>
  <c r="S377" i="4"/>
  <c r="R377" i="4"/>
  <c r="R69" i="4"/>
  <c r="Q69" i="4"/>
  <c r="Q377" i="4"/>
  <c r="P375" i="4"/>
  <c r="P67" i="4"/>
  <c r="O375" i="4"/>
  <c r="O67" i="4"/>
  <c r="N375" i="4"/>
  <c r="N67" i="4"/>
  <c r="M374" i="4"/>
  <c r="M66" i="4"/>
  <c r="L374" i="4"/>
  <c r="L66" i="4"/>
  <c r="K374" i="4"/>
  <c r="K66" i="4"/>
  <c r="J374" i="4"/>
  <c r="J66" i="4"/>
  <c r="I374" i="4"/>
  <c r="I66" i="4"/>
  <c r="H374" i="4"/>
  <c r="H66" i="4"/>
  <c r="G374" i="4"/>
  <c r="G66" i="4"/>
  <c r="F374" i="4"/>
  <c r="F66" i="4"/>
  <c r="E66" i="4"/>
  <c r="E374" i="4"/>
  <c r="D374" i="4"/>
  <c r="D66" i="4"/>
  <c r="C374" i="4"/>
  <c r="C66" i="4"/>
  <c r="B374" i="4"/>
  <c r="B66" i="4"/>
  <c r="V70" i="4" l="1"/>
  <c r="V378" i="4"/>
  <c r="U70" i="4"/>
  <c r="U378" i="4"/>
  <c r="T70" i="4"/>
  <c r="T378" i="4"/>
  <c r="S70" i="4"/>
  <c r="S378" i="4"/>
  <c r="R70" i="4"/>
  <c r="R378" i="4"/>
  <c r="Q70" i="4"/>
  <c r="Q378" i="4"/>
  <c r="P376" i="4"/>
  <c r="P68" i="4"/>
  <c r="O376" i="4"/>
  <c r="O68" i="4"/>
  <c r="N376" i="4"/>
  <c r="N68" i="4"/>
  <c r="M375" i="4"/>
  <c r="M67" i="4"/>
  <c r="L375" i="4"/>
  <c r="L67" i="4"/>
  <c r="K375" i="4"/>
  <c r="K67" i="4"/>
  <c r="J375" i="4"/>
  <c r="J67" i="4"/>
  <c r="I375" i="4"/>
  <c r="I67" i="4"/>
  <c r="H67" i="4"/>
  <c r="H375" i="4"/>
  <c r="G375" i="4"/>
  <c r="G67" i="4"/>
  <c r="F67" i="4"/>
  <c r="F375" i="4"/>
  <c r="E67" i="4"/>
  <c r="E375" i="4"/>
  <c r="D67" i="4"/>
  <c r="D375" i="4"/>
  <c r="C375" i="4"/>
  <c r="C67" i="4"/>
  <c r="B67" i="4"/>
  <c r="B375" i="4"/>
  <c r="V71" i="4" l="1"/>
  <c r="V379" i="4"/>
  <c r="U71" i="4"/>
  <c r="U379" i="4"/>
  <c r="T71" i="4"/>
  <c r="T379" i="4"/>
  <c r="S379" i="4"/>
  <c r="S71" i="4"/>
  <c r="R71" i="4"/>
  <c r="R379" i="4"/>
  <c r="Q71" i="4"/>
  <c r="Q379" i="4"/>
  <c r="P377" i="4"/>
  <c r="P69" i="4"/>
  <c r="O377" i="4"/>
  <c r="O69" i="4"/>
  <c r="N377" i="4"/>
  <c r="N69" i="4"/>
  <c r="M376" i="4"/>
  <c r="M68" i="4"/>
  <c r="L376" i="4"/>
  <c r="L68" i="4"/>
  <c r="K376" i="4"/>
  <c r="K68" i="4"/>
  <c r="J376" i="4"/>
  <c r="J68" i="4"/>
  <c r="I376" i="4"/>
  <c r="I68" i="4"/>
  <c r="H376" i="4"/>
  <c r="H68" i="4"/>
  <c r="G376" i="4"/>
  <c r="G68" i="4"/>
  <c r="F376" i="4"/>
  <c r="F68" i="4"/>
  <c r="E376" i="4"/>
  <c r="E68" i="4"/>
  <c r="D376" i="4"/>
  <c r="D68" i="4"/>
  <c r="C376" i="4"/>
  <c r="C68" i="4"/>
  <c r="B376" i="4"/>
  <c r="B68" i="4"/>
  <c r="V380" i="4" l="1"/>
  <c r="V72" i="4"/>
  <c r="U380" i="4"/>
  <c r="U72" i="4"/>
  <c r="T380" i="4"/>
  <c r="T72" i="4"/>
  <c r="S380" i="4"/>
  <c r="S72" i="4"/>
  <c r="R380" i="4"/>
  <c r="R72" i="4"/>
  <c r="Q380" i="4"/>
  <c r="Q72" i="4"/>
  <c r="P378" i="4"/>
  <c r="P70" i="4"/>
  <c r="O378" i="4"/>
  <c r="O70" i="4"/>
  <c r="N378" i="4"/>
  <c r="N70" i="4"/>
  <c r="M377" i="4"/>
  <c r="M69" i="4"/>
  <c r="L377" i="4"/>
  <c r="L69" i="4"/>
  <c r="K377" i="4"/>
  <c r="K69" i="4"/>
  <c r="J377" i="4"/>
  <c r="J69" i="4"/>
  <c r="I377" i="4"/>
  <c r="I69" i="4"/>
  <c r="H377" i="4"/>
  <c r="H69" i="4"/>
  <c r="G377" i="4"/>
  <c r="G69" i="4"/>
  <c r="F377" i="4"/>
  <c r="F69" i="4"/>
  <c r="E377" i="4"/>
  <c r="E69" i="4"/>
  <c r="D377" i="4"/>
  <c r="D69" i="4"/>
  <c r="C377" i="4"/>
  <c r="C69" i="4"/>
  <c r="B377" i="4"/>
  <c r="B69" i="4"/>
  <c r="V381" i="4" l="1"/>
  <c r="V73" i="4"/>
  <c r="U381" i="4"/>
  <c r="U73" i="4"/>
  <c r="T381" i="4"/>
  <c r="T73" i="4"/>
  <c r="S73" i="4"/>
  <c r="S381" i="4"/>
  <c r="R381" i="4"/>
  <c r="R73" i="4"/>
  <c r="Q381" i="4"/>
  <c r="Q73" i="4"/>
  <c r="P379" i="4"/>
  <c r="P71" i="4"/>
  <c r="O379" i="4"/>
  <c r="O71" i="4"/>
  <c r="N379" i="4"/>
  <c r="N71" i="4"/>
  <c r="M378" i="4"/>
  <c r="M70" i="4"/>
  <c r="L378" i="4"/>
  <c r="L70" i="4"/>
  <c r="K378" i="4"/>
  <c r="K70" i="4"/>
  <c r="J378" i="4"/>
  <c r="J70" i="4"/>
  <c r="I378" i="4"/>
  <c r="I70" i="4"/>
  <c r="H378" i="4"/>
  <c r="H70" i="4"/>
  <c r="G378" i="4"/>
  <c r="G70" i="4"/>
  <c r="F378" i="4"/>
  <c r="F70" i="4"/>
  <c r="E378" i="4"/>
  <c r="E70" i="4"/>
  <c r="D378" i="4"/>
  <c r="D70" i="4"/>
  <c r="C378" i="4"/>
  <c r="C70" i="4"/>
  <c r="B378" i="4"/>
  <c r="B70" i="4"/>
  <c r="V74" i="4" l="1"/>
  <c r="V382" i="4"/>
  <c r="U382" i="4"/>
  <c r="U74" i="4"/>
  <c r="T382" i="4"/>
  <c r="T74" i="4"/>
  <c r="S382" i="4"/>
  <c r="S74" i="4"/>
  <c r="R382" i="4"/>
  <c r="R74" i="4"/>
  <c r="Q382" i="4"/>
  <c r="Q74" i="4"/>
  <c r="P380" i="4"/>
  <c r="P72" i="4"/>
  <c r="O380" i="4"/>
  <c r="O72" i="4"/>
  <c r="N380" i="4"/>
  <c r="N72" i="4"/>
  <c r="M71" i="4"/>
  <c r="M379" i="4"/>
  <c r="L379" i="4"/>
  <c r="L71" i="4"/>
  <c r="K71" i="4"/>
  <c r="K379" i="4"/>
  <c r="J71" i="4"/>
  <c r="J379" i="4"/>
  <c r="I71" i="4"/>
  <c r="I379" i="4"/>
  <c r="H71" i="4"/>
  <c r="H379" i="4"/>
  <c r="G71" i="4"/>
  <c r="G379" i="4"/>
  <c r="F71" i="4"/>
  <c r="F379" i="4"/>
  <c r="E71" i="4"/>
  <c r="E379" i="4"/>
  <c r="D379" i="4"/>
  <c r="D71" i="4"/>
  <c r="C71" i="4"/>
  <c r="C379" i="4"/>
  <c r="B71" i="4"/>
  <c r="B379" i="4"/>
  <c r="V383" i="4" l="1"/>
  <c r="V75" i="4"/>
  <c r="U383" i="4"/>
  <c r="U75" i="4"/>
  <c r="T383" i="4"/>
  <c r="T75" i="4"/>
  <c r="S383" i="4"/>
  <c r="S75" i="4"/>
  <c r="R75" i="4"/>
  <c r="R383" i="4"/>
  <c r="Q383" i="4"/>
  <c r="Q75" i="4"/>
  <c r="P381" i="4"/>
  <c r="P73" i="4"/>
  <c r="O381" i="4"/>
  <c r="O73" i="4"/>
  <c r="N381" i="4"/>
  <c r="N73" i="4"/>
  <c r="M380" i="4"/>
  <c r="M72" i="4"/>
  <c r="L72" i="4"/>
  <c r="L380" i="4"/>
  <c r="K380" i="4"/>
  <c r="K72" i="4"/>
  <c r="J380" i="4"/>
  <c r="J72" i="4"/>
  <c r="I380" i="4"/>
  <c r="I72" i="4"/>
  <c r="H380" i="4"/>
  <c r="H72" i="4"/>
  <c r="G380" i="4"/>
  <c r="G72" i="4"/>
  <c r="F380" i="4"/>
  <c r="F72" i="4"/>
  <c r="E380" i="4"/>
  <c r="E72" i="4"/>
  <c r="D380" i="4"/>
  <c r="D72" i="4"/>
  <c r="C380" i="4"/>
  <c r="C72" i="4"/>
  <c r="B380" i="4"/>
  <c r="B72" i="4"/>
  <c r="V384" i="4" l="1"/>
  <c r="V76" i="4"/>
  <c r="U384" i="4"/>
  <c r="U76" i="4"/>
  <c r="T384" i="4"/>
  <c r="T76" i="4"/>
  <c r="S384" i="4"/>
  <c r="S76" i="4"/>
  <c r="R384" i="4"/>
  <c r="R76" i="4"/>
  <c r="Q384" i="4"/>
  <c r="Q76" i="4"/>
  <c r="P382" i="4"/>
  <c r="P74" i="4"/>
  <c r="O382" i="4"/>
  <c r="O74" i="4"/>
  <c r="N382" i="4"/>
  <c r="N74" i="4"/>
  <c r="M381" i="4"/>
  <c r="M73" i="4"/>
  <c r="L381" i="4"/>
  <c r="L73" i="4"/>
  <c r="K381" i="4"/>
  <c r="K73" i="4"/>
  <c r="J381" i="4"/>
  <c r="J73" i="4"/>
  <c r="I381" i="4"/>
  <c r="I73" i="4"/>
  <c r="H381" i="4"/>
  <c r="H73" i="4"/>
  <c r="G381" i="4"/>
  <c r="G73" i="4"/>
  <c r="F381" i="4"/>
  <c r="F73" i="4"/>
  <c r="E381" i="4"/>
  <c r="E73" i="4"/>
  <c r="D381" i="4"/>
  <c r="D73" i="4"/>
  <c r="C381" i="4"/>
  <c r="C73" i="4"/>
  <c r="B381" i="4"/>
  <c r="B73" i="4"/>
  <c r="V385" i="4" l="1"/>
  <c r="V77" i="4"/>
  <c r="U385" i="4"/>
  <c r="U77" i="4"/>
  <c r="T77" i="4"/>
  <c r="T385" i="4"/>
  <c r="S385" i="4"/>
  <c r="S77" i="4"/>
  <c r="R385" i="4"/>
  <c r="R77" i="4"/>
  <c r="Q385" i="4"/>
  <c r="Q77" i="4"/>
  <c r="P383" i="4"/>
  <c r="P75" i="4"/>
  <c r="O383" i="4"/>
  <c r="O75" i="4"/>
  <c r="N383" i="4"/>
  <c r="N75" i="4"/>
  <c r="M382" i="4"/>
  <c r="M74" i="4"/>
  <c r="L382" i="4"/>
  <c r="L74" i="4"/>
  <c r="K382" i="4"/>
  <c r="K74" i="4"/>
  <c r="J382" i="4"/>
  <c r="J74" i="4"/>
  <c r="I382" i="4"/>
  <c r="I74" i="4"/>
  <c r="H382" i="4"/>
  <c r="H74" i="4"/>
  <c r="G382" i="4"/>
  <c r="G74" i="4"/>
  <c r="F382" i="4"/>
  <c r="F74" i="4"/>
  <c r="E74" i="4"/>
  <c r="E382" i="4"/>
  <c r="D382" i="4"/>
  <c r="D74" i="4"/>
  <c r="C382" i="4"/>
  <c r="C74" i="4"/>
  <c r="B382" i="4"/>
  <c r="B74" i="4"/>
  <c r="V386" i="4" l="1"/>
  <c r="V78" i="4"/>
  <c r="U386" i="4"/>
  <c r="U78" i="4"/>
  <c r="T386" i="4"/>
  <c r="T78" i="4"/>
  <c r="S386" i="4"/>
  <c r="S78" i="4"/>
  <c r="R386" i="4"/>
  <c r="R78" i="4"/>
  <c r="Q386" i="4"/>
  <c r="Q78" i="4"/>
  <c r="P384" i="4"/>
  <c r="P76" i="4"/>
  <c r="O384" i="4"/>
  <c r="O76" i="4"/>
  <c r="N384" i="4"/>
  <c r="N76" i="4"/>
  <c r="M383" i="4"/>
  <c r="M75" i="4"/>
  <c r="L383" i="4"/>
  <c r="L75" i="4"/>
  <c r="K75" i="4"/>
  <c r="K383" i="4"/>
  <c r="J383" i="4"/>
  <c r="J75" i="4"/>
  <c r="I383" i="4"/>
  <c r="I75" i="4"/>
  <c r="H75" i="4"/>
  <c r="H383" i="4"/>
  <c r="G383" i="4"/>
  <c r="G75" i="4"/>
  <c r="F75" i="4"/>
  <c r="F383" i="4"/>
  <c r="E75" i="4"/>
  <c r="E383" i="4"/>
  <c r="D383" i="4"/>
  <c r="D75" i="4"/>
  <c r="C383" i="4"/>
  <c r="C75" i="4"/>
  <c r="B75" i="4"/>
  <c r="B383" i="4"/>
  <c r="V79" i="4" l="1"/>
  <c r="V387" i="4"/>
  <c r="U79" i="4"/>
  <c r="U387" i="4"/>
  <c r="T79" i="4"/>
  <c r="T387" i="4"/>
  <c r="S79" i="4"/>
  <c r="S387" i="4"/>
  <c r="R79" i="4"/>
  <c r="R387" i="4"/>
  <c r="Q79" i="4"/>
  <c r="Q387" i="4"/>
  <c r="P385" i="4"/>
  <c r="P77" i="4"/>
  <c r="O385" i="4"/>
  <c r="O77" i="4"/>
  <c r="N385" i="4"/>
  <c r="N77" i="4"/>
  <c r="M384" i="4"/>
  <c r="M76" i="4"/>
  <c r="L384" i="4"/>
  <c r="L76" i="4"/>
  <c r="K384" i="4"/>
  <c r="K76" i="4"/>
  <c r="J384" i="4"/>
  <c r="J76" i="4"/>
  <c r="I384" i="4"/>
  <c r="I76" i="4"/>
  <c r="H384" i="4"/>
  <c r="H76" i="4"/>
  <c r="G384" i="4"/>
  <c r="G76" i="4"/>
  <c r="F384" i="4"/>
  <c r="F76" i="4"/>
  <c r="E384" i="4"/>
  <c r="E76" i="4"/>
  <c r="D384" i="4"/>
  <c r="D76" i="4"/>
  <c r="C384" i="4"/>
  <c r="C76" i="4"/>
  <c r="B384" i="4"/>
  <c r="B76" i="4"/>
  <c r="V80" i="4" l="1"/>
  <c r="V388" i="4"/>
  <c r="U80" i="4"/>
  <c r="U388" i="4"/>
  <c r="T80" i="4"/>
  <c r="T388" i="4"/>
  <c r="S80" i="4"/>
  <c r="S388" i="4"/>
  <c r="R80" i="4"/>
  <c r="R388" i="4"/>
  <c r="Q80" i="4"/>
  <c r="Q388" i="4"/>
  <c r="P386" i="4"/>
  <c r="P78" i="4"/>
  <c r="O386" i="4"/>
  <c r="O78" i="4"/>
  <c r="N386" i="4"/>
  <c r="N78" i="4"/>
  <c r="M385" i="4"/>
  <c r="M77" i="4"/>
  <c r="L385" i="4"/>
  <c r="L77" i="4"/>
  <c r="K385" i="4"/>
  <c r="K77" i="4"/>
  <c r="J385" i="4"/>
  <c r="J77" i="4"/>
  <c r="I385" i="4"/>
  <c r="I77" i="4"/>
  <c r="H385" i="4"/>
  <c r="H77" i="4"/>
  <c r="G385" i="4"/>
  <c r="G77" i="4"/>
  <c r="F385" i="4"/>
  <c r="F77" i="4"/>
  <c r="E385" i="4"/>
  <c r="E77" i="4"/>
  <c r="D385" i="4"/>
  <c r="D77" i="4"/>
  <c r="C385" i="4"/>
  <c r="C77" i="4"/>
  <c r="B385" i="4"/>
  <c r="B77" i="4"/>
  <c r="V81" i="4" l="1"/>
  <c r="V389" i="4"/>
  <c r="U81" i="4"/>
  <c r="U389" i="4"/>
  <c r="T81" i="4"/>
  <c r="T389" i="4"/>
  <c r="S389" i="4"/>
  <c r="S81" i="4"/>
  <c r="R389" i="4"/>
  <c r="R81" i="4"/>
  <c r="Q81" i="4"/>
  <c r="Q389" i="4"/>
  <c r="P387" i="4"/>
  <c r="P79" i="4"/>
  <c r="O387" i="4"/>
  <c r="O79" i="4"/>
  <c r="N387" i="4"/>
  <c r="N79" i="4"/>
  <c r="M386" i="4"/>
  <c r="M78" i="4"/>
  <c r="L386" i="4"/>
  <c r="L78" i="4"/>
  <c r="K386" i="4"/>
  <c r="K78" i="4"/>
  <c r="J386" i="4"/>
  <c r="J78" i="4"/>
  <c r="I386" i="4"/>
  <c r="I78" i="4"/>
  <c r="H386" i="4"/>
  <c r="H78" i="4"/>
  <c r="G386" i="4"/>
  <c r="G78" i="4"/>
  <c r="F386" i="4"/>
  <c r="F78" i="4"/>
  <c r="E386" i="4"/>
  <c r="E78" i="4"/>
  <c r="D386" i="4"/>
  <c r="D78" i="4"/>
  <c r="C386" i="4"/>
  <c r="C78" i="4"/>
  <c r="B386" i="4"/>
  <c r="B78" i="4"/>
  <c r="V82" i="4" l="1"/>
  <c r="V390" i="4"/>
  <c r="U82" i="4"/>
  <c r="U390" i="4"/>
  <c r="T390" i="4"/>
  <c r="T82" i="4"/>
  <c r="S82" i="4"/>
  <c r="S390" i="4"/>
  <c r="R82" i="4"/>
  <c r="R390" i="4"/>
  <c r="Q82" i="4"/>
  <c r="Q390" i="4"/>
  <c r="P388" i="4"/>
  <c r="P80" i="4"/>
  <c r="O388" i="4"/>
  <c r="O80" i="4"/>
  <c r="N388" i="4"/>
  <c r="N80" i="4"/>
  <c r="M387" i="4"/>
  <c r="M79" i="4"/>
  <c r="L387" i="4"/>
  <c r="L79" i="4"/>
  <c r="K387" i="4"/>
  <c r="K79" i="4"/>
  <c r="J387" i="4"/>
  <c r="J79" i="4"/>
  <c r="I387" i="4"/>
  <c r="I79" i="4"/>
  <c r="H387" i="4"/>
  <c r="H79" i="4"/>
  <c r="G387" i="4"/>
  <c r="G79" i="4"/>
  <c r="F387" i="4"/>
  <c r="F79" i="4"/>
  <c r="E79" i="4"/>
  <c r="E387" i="4"/>
  <c r="D387" i="4"/>
  <c r="D79" i="4"/>
  <c r="C387" i="4"/>
  <c r="C79" i="4"/>
  <c r="B387" i="4"/>
  <c r="B79" i="4"/>
  <c r="V83" i="4" l="1"/>
  <c r="V391" i="4"/>
  <c r="U83" i="4"/>
  <c r="U391" i="4"/>
  <c r="T83" i="4"/>
  <c r="T391" i="4"/>
  <c r="S83" i="4"/>
  <c r="S391" i="4"/>
  <c r="R83" i="4"/>
  <c r="R391" i="4"/>
  <c r="Q83" i="4"/>
  <c r="Q391" i="4"/>
  <c r="P389" i="4"/>
  <c r="P81" i="4"/>
  <c r="O389" i="4"/>
  <c r="O81" i="4"/>
  <c r="N389" i="4"/>
  <c r="N81" i="4"/>
  <c r="M388" i="4"/>
  <c r="M80" i="4"/>
  <c r="L388" i="4"/>
  <c r="L80" i="4"/>
  <c r="K388" i="4"/>
  <c r="K80" i="4"/>
  <c r="J388" i="4"/>
  <c r="J80" i="4"/>
  <c r="I388" i="4"/>
  <c r="I80" i="4"/>
  <c r="H388" i="4"/>
  <c r="H80" i="4"/>
  <c r="G388" i="4"/>
  <c r="G80" i="4"/>
  <c r="F388" i="4"/>
  <c r="F80" i="4"/>
  <c r="E388" i="4"/>
  <c r="E80" i="4"/>
  <c r="D388" i="4"/>
  <c r="D80" i="4"/>
  <c r="C388" i="4"/>
  <c r="C80" i="4"/>
  <c r="B388" i="4"/>
  <c r="B80" i="4"/>
  <c r="V392" i="4" l="1"/>
  <c r="V84" i="4"/>
  <c r="U392" i="4"/>
  <c r="U84" i="4"/>
  <c r="T392" i="4"/>
  <c r="T84" i="4"/>
  <c r="S392" i="4"/>
  <c r="S84" i="4"/>
  <c r="R392" i="4"/>
  <c r="R84" i="4"/>
  <c r="Q392" i="4"/>
  <c r="Q84" i="4"/>
  <c r="P390" i="4"/>
  <c r="P82" i="4"/>
  <c r="O390" i="4"/>
  <c r="O82" i="4"/>
  <c r="N390" i="4"/>
  <c r="N82" i="4"/>
  <c r="M389" i="4"/>
  <c r="M81" i="4"/>
  <c r="L389" i="4"/>
  <c r="L81" i="4"/>
  <c r="K389" i="4"/>
  <c r="K81" i="4"/>
  <c r="J389" i="4"/>
  <c r="J81" i="4"/>
  <c r="I389" i="4"/>
  <c r="I81" i="4"/>
  <c r="H389" i="4"/>
  <c r="H81" i="4"/>
  <c r="G389" i="4"/>
  <c r="G81" i="4"/>
  <c r="F389" i="4"/>
  <c r="F81" i="4"/>
  <c r="E389" i="4"/>
  <c r="E81" i="4"/>
  <c r="D389" i="4"/>
  <c r="D81" i="4"/>
  <c r="C389" i="4"/>
  <c r="C81" i="4"/>
  <c r="B389" i="4"/>
  <c r="B81" i="4"/>
  <c r="V393" i="4" l="1"/>
  <c r="V85" i="4"/>
  <c r="U85" i="4"/>
  <c r="U393" i="4"/>
  <c r="T393" i="4"/>
  <c r="T85" i="4"/>
  <c r="S393" i="4"/>
  <c r="S85" i="4"/>
  <c r="R393" i="4"/>
  <c r="R85" i="4"/>
  <c r="Q393" i="4"/>
  <c r="Q85" i="4"/>
  <c r="P83" i="4"/>
  <c r="P391" i="4"/>
  <c r="O83" i="4"/>
  <c r="O391" i="4"/>
  <c r="N83" i="4"/>
  <c r="N391" i="4"/>
  <c r="M390" i="4"/>
  <c r="M82" i="4"/>
  <c r="L390" i="4"/>
  <c r="L82" i="4"/>
  <c r="K390" i="4"/>
  <c r="K82" i="4"/>
  <c r="J390" i="4"/>
  <c r="J82" i="4"/>
  <c r="I390" i="4"/>
  <c r="I82" i="4"/>
  <c r="H390" i="4"/>
  <c r="H82" i="4"/>
  <c r="G390" i="4"/>
  <c r="G82" i="4"/>
  <c r="F390" i="4"/>
  <c r="F82" i="4"/>
  <c r="E82" i="4"/>
  <c r="E390" i="4"/>
  <c r="D390" i="4"/>
  <c r="D82" i="4"/>
  <c r="C390" i="4"/>
  <c r="C82" i="4"/>
  <c r="B390" i="4"/>
  <c r="B82" i="4"/>
  <c r="V394" i="4" l="1"/>
  <c r="V86" i="4"/>
  <c r="U394" i="4"/>
  <c r="U86" i="4"/>
  <c r="T394" i="4"/>
  <c r="T86" i="4"/>
  <c r="S394" i="4"/>
  <c r="S86" i="4"/>
  <c r="R394" i="4"/>
  <c r="R86" i="4"/>
  <c r="Q394" i="4"/>
  <c r="Q86" i="4"/>
  <c r="P392" i="4"/>
  <c r="P84" i="4"/>
  <c r="O392" i="4"/>
  <c r="O84" i="4"/>
  <c r="N392" i="4"/>
  <c r="N84" i="4"/>
  <c r="M391" i="4"/>
  <c r="M83" i="4"/>
  <c r="L391" i="4"/>
  <c r="L83" i="4"/>
  <c r="K391" i="4"/>
  <c r="K83" i="4"/>
  <c r="J83" i="4"/>
  <c r="J391" i="4"/>
  <c r="I391" i="4"/>
  <c r="I83" i="4"/>
  <c r="H391" i="4"/>
  <c r="H83" i="4"/>
  <c r="G83" i="4"/>
  <c r="G391" i="4"/>
  <c r="F391" i="4"/>
  <c r="F83" i="4"/>
  <c r="E83" i="4"/>
  <c r="E391" i="4"/>
  <c r="D83" i="4"/>
  <c r="D391" i="4"/>
  <c r="C83" i="4"/>
  <c r="C391" i="4"/>
  <c r="B391" i="4"/>
  <c r="B83" i="4"/>
  <c r="V395" i="4" l="1"/>
  <c r="V87" i="4"/>
  <c r="U395" i="4"/>
  <c r="U87" i="4"/>
  <c r="T395" i="4"/>
  <c r="T87" i="4"/>
  <c r="S87" i="4"/>
  <c r="S395" i="4"/>
  <c r="R395" i="4"/>
  <c r="R87" i="4"/>
  <c r="Q395" i="4"/>
  <c r="Q87" i="4"/>
  <c r="P393" i="4"/>
  <c r="P85" i="4"/>
  <c r="O393" i="4"/>
  <c r="O85" i="4"/>
  <c r="N393" i="4"/>
  <c r="N85" i="4"/>
  <c r="M392" i="4"/>
  <c r="M84" i="4"/>
  <c r="L84" i="4"/>
  <c r="L392" i="4"/>
  <c r="K392" i="4"/>
  <c r="K84" i="4"/>
  <c r="J392" i="4"/>
  <c r="J84" i="4"/>
  <c r="I392" i="4"/>
  <c r="I84" i="4"/>
  <c r="H392" i="4"/>
  <c r="H84" i="4"/>
  <c r="G392" i="4"/>
  <c r="G84" i="4"/>
  <c r="F392" i="4"/>
  <c r="F84" i="4"/>
  <c r="E392" i="4"/>
  <c r="E84" i="4"/>
  <c r="D392" i="4"/>
  <c r="D84" i="4"/>
  <c r="C392" i="4"/>
  <c r="C84" i="4"/>
  <c r="B392" i="4"/>
  <c r="B84" i="4"/>
  <c r="V396" i="4" l="1"/>
  <c r="V88" i="4"/>
  <c r="U396" i="4"/>
  <c r="U88" i="4"/>
  <c r="T396" i="4"/>
  <c r="T88" i="4"/>
  <c r="S396" i="4"/>
  <c r="S88" i="4"/>
  <c r="R396" i="4"/>
  <c r="R88" i="4"/>
  <c r="Q396" i="4"/>
  <c r="Q88" i="4"/>
  <c r="P394" i="4"/>
  <c r="P86" i="4"/>
  <c r="O394" i="4"/>
  <c r="O86" i="4"/>
  <c r="N394" i="4"/>
  <c r="N86" i="4"/>
  <c r="M393" i="4"/>
  <c r="M85" i="4"/>
  <c r="L393" i="4"/>
  <c r="L85" i="4"/>
  <c r="K393" i="4"/>
  <c r="K85" i="4"/>
  <c r="J393" i="4"/>
  <c r="J85" i="4"/>
  <c r="I393" i="4"/>
  <c r="I85" i="4"/>
  <c r="H393" i="4"/>
  <c r="H85" i="4"/>
  <c r="G393" i="4"/>
  <c r="G85" i="4"/>
  <c r="F393" i="4"/>
  <c r="F85" i="4"/>
  <c r="E393" i="4"/>
  <c r="E85" i="4"/>
  <c r="D393" i="4"/>
  <c r="D85" i="4"/>
  <c r="C393" i="4"/>
  <c r="C85" i="4"/>
  <c r="B393" i="4"/>
  <c r="B85" i="4"/>
  <c r="V397" i="4" l="1"/>
  <c r="V89" i="4"/>
  <c r="U397" i="4"/>
  <c r="U89" i="4"/>
  <c r="T397" i="4"/>
  <c r="T89" i="4"/>
  <c r="S397" i="4"/>
  <c r="S89" i="4"/>
  <c r="R397" i="4"/>
  <c r="R89" i="4"/>
  <c r="Q397" i="4"/>
  <c r="Q89" i="4"/>
  <c r="P87" i="4"/>
  <c r="P395" i="4"/>
  <c r="O87" i="4"/>
  <c r="O395" i="4"/>
  <c r="N87" i="4"/>
  <c r="N395" i="4"/>
  <c r="M394" i="4"/>
  <c r="M86" i="4"/>
  <c r="L394" i="4"/>
  <c r="L86" i="4"/>
  <c r="K394" i="4"/>
  <c r="K86" i="4"/>
  <c r="J394" i="4"/>
  <c r="J86" i="4"/>
  <c r="I394" i="4"/>
  <c r="I86" i="4"/>
  <c r="H394" i="4"/>
  <c r="H86" i="4"/>
  <c r="G394" i="4"/>
  <c r="G86" i="4"/>
  <c r="F394" i="4"/>
  <c r="F86" i="4"/>
  <c r="E394" i="4"/>
  <c r="E86" i="4"/>
  <c r="D394" i="4"/>
  <c r="D86" i="4"/>
  <c r="C394" i="4"/>
  <c r="C86" i="4"/>
  <c r="B394" i="4"/>
  <c r="B86" i="4"/>
  <c r="V398" i="4" l="1"/>
  <c r="V90" i="4"/>
  <c r="U398" i="4"/>
  <c r="U90" i="4"/>
  <c r="T398" i="4"/>
  <c r="T90" i="4"/>
  <c r="S398" i="4"/>
  <c r="S90" i="4"/>
  <c r="R398" i="4"/>
  <c r="R90" i="4"/>
  <c r="Q398" i="4"/>
  <c r="Q90" i="4"/>
  <c r="P88" i="4"/>
  <c r="P396" i="4"/>
  <c r="O396" i="4"/>
  <c r="O88" i="4"/>
  <c r="N396" i="4"/>
  <c r="N88" i="4"/>
  <c r="M87" i="4"/>
  <c r="M395" i="4"/>
  <c r="L87" i="4"/>
  <c r="L395" i="4"/>
  <c r="K87" i="4"/>
  <c r="K395" i="4"/>
  <c r="J87" i="4"/>
  <c r="J395" i="4"/>
  <c r="I395" i="4"/>
  <c r="I87" i="4"/>
  <c r="H395" i="4"/>
  <c r="H87" i="4"/>
  <c r="G87" i="4"/>
  <c r="G395" i="4"/>
  <c r="F87" i="4"/>
  <c r="F395" i="4"/>
  <c r="E87" i="4"/>
  <c r="E395" i="4"/>
  <c r="D87" i="4"/>
  <c r="D395" i="4"/>
  <c r="C87" i="4"/>
  <c r="C395" i="4"/>
  <c r="B395" i="4"/>
  <c r="B87" i="4"/>
  <c r="V91" i="4" l="1"/>
  <c r="V399" i="4"/>
  <c r="U91" i="4"/>
  <c r="U399" i="4"/>
  <c r="T91" i="4"/>
  <c r="T399" i="4"/>
  <c r="S91" i="4"/>
  <c r="S399" i="4"/>
  <c r="R91" i="4"/>
  <c r="R399" i="4"/>
  <c r="Q91" i="4"/>
  <c r="Q399" i="4"/>
  <c r="P397" i="4"/>
  <c r="P89" i="4"/>
  <c r="O397" i="4"/>
  <c r="O89" i="4"/>
  <c r="N397" i="4"/>
  <c r="N89" i="4"/>
  <c r="M396" i="4"/>
  <c r="M88" i="4"/>
  <c r="L88" i="4"/>
  <c r="L396" i="4"/>
  <c r="K396" i="4"/>
  <c r="K88" i="4"/>
  <c r="J396" i="4"/>
  <c r="J88" i="4"/>
  <c r="I396" i="4"/>
  <c r="I88" i="4"/>
  <c r="H396" i="4"/>
  <c r="H88" i="4"/>
  <c r="G396" i="4"/>
  <c r="G88" i="4"/>
  <c r="F396" i="4"/>
  <c r="F88" i="4"/>
  <c r="E396" i="4"/>
  <c r="E88" i="4"/>
  <c r="D396" i="4"/>
  <c r="D88" i="4"/>
  <c r="C396" i="4"/>
  <c r="C88" i="4"/>
  <c r="B396" i="4"/>
  <c r="B88" i="4"/>
  <c r="V92" i="4" l="1"/>
  <c r="V400" i="4"/>
  <c r="U92" i="4"/>
  <c r="U400" i="4"/>
  <c r="T92" i="4"/>
  <c r="T400" i="4"/>
  <c r="S92" i="4"/>
  <c r="S400" i="4"/>
  <c r="R92" i="4"/>
  <c r="R400" i="4"/>
  <c r="Q92" i="4"/>
  <c r="Q400" i="4"/>
  <c r="P398" i="4"/>
  <c r="P90" i="4"/>
  <c r="O398" i="4"/>
  <c r="O90" i="4"/>
  <c r="N398" i="4"/>
  <c r="N90" i="4"/>
  <c r="M397" i="4"/>
  <c r="M89" i="4"/>
  <c r="L397" i="4"/>
  <c r="L89" i="4"/>
  <c r="K397" i="4"/>
  <c r="K89" i="4"/>
  <c r="J397" i="4"/>
  <c r="J89" i="4"/>
  <c r="I397" i="4"/>
  <c r="I89" i="4"/>
  <c r="H397" i="4"/>
  <c r="H89" i="4"/>
  <c r="G397" i="4"/>
  <c r="G89" i="4"/>
  <c r="F397" i="4"/>
  <c r="F89" i="4"/>
  <c r="E397" i="4"/>
  <c r="E89" i="4"/>
  <c r="D397" i="4"/>
  <c r="D89" i="4"/>
  <c r="C397" i="4"/>
  <c r="C89" i="4"/>
  <c r="B397" i="4"/>
  <c r="B89" i="4"/>
  <c r="V93" i="4" l="1"/>
  <c r="V401" i="4"/>
  <c r="U93" i="4"/>
  <c r="U401" i="4"/>
  <c r="T93" i="4"/>
  <c r="T401" i="4"/>
  <c r="S93" i="4"/>
  <c r="S401" i="4"/>
  <c r="R401" i="4"/>
  <c r="R93" i="4"/>
  <c r="Q401" i="4"/>
  <c r="Q93" i="4"/>
  <c r="P91" i="4"/>
  <c r="P399" i="4"/>
  <c r="O91" i="4"/>
  <c r="O399" i="4"/>
  <c r="N91" i="4"/>
  <c r="N399" i="4"/>
  <c r="M398" i="4"/>
  <c r="M90" i="4"/>
  <c r="L398" i="4"/>
  <c r="L90" i="4"/>
  <c r="K398" i="4"/>
  <c r="K90" i="4"/>
  <c r="J398" i="4"/>
  <c r="J90" i="4"/>
  <c r="I398" i="4"/>
  <c r="I90" i="4"/>
  <c r="H398" i="4"/>
  <c r="H90" i="4"/>
  <c r="G398" i="4"/>
  <c r="G90" i="4"/>
  <c r="F398" i="4"/>
  <c r="F90" i="4"/>
  <c r="E398" i="4"/>
  <c r="E90" i="4"/>
  <c r="D398" i="4"/>
  <c r="D90" i="4"/>
  <c r="C398" i="4"/>
  <c r="C90" i="4"/>
  <c r="B398" i="4"/>
  <c r="B90" i="4"/>
  <c r="V402" i="4" l="1"/>
  <c r="V94" i="4"/>
  <c r="U94" i="4"/>
  <c r="U402" i="4"/>
  <c r="T94" i="4"/>
  <c r="T402" i="4"/>
  <c r="S94" i="4"/>
  <c r="S402" i="4"/>
  <c r="R402" i="4"/>
  <c r="R94" i="4"/>
  <c r="Q94" i="4"/>
  <c r="Q402" i="4"/>
  <c r="P400" i="4"/>
  <c r="P92" i="4"/>
  <c r="O400" i="4"/>
  <c r="O92" i="4"/>
  <c r="N400" i="4"/>
  <c r="N92" i="4"/>
  <c r="M91" i="4"/>
  <c r="M399" i="4"/>
  <c r="L91" i="4"/>
  <c r="L399" i="4"/>
  <c r="K91" i="4"/>
  <c r="K399" i="4"/>
  <c r="J91" i="4"/>
  <c r="J399" i="4"/>
  <c r="I91" i="4"/>
  <c r="I399" i="4"/>
  <c r="H399" i="4"/>
  <c r="H91" i="4"/>
  <c r="G91" i="4"/>
  <c r="G399" i="4"/>
  <c r="F91" i="4"/>
  <c r="F399" i="4"/>
  <c r="E91" i="4"/>
  <c r="E399" i="4"/>
  <c r="D91" i="4"/>
  <c r="D399" i="4"/>
  <c r="C91" i="4"/>
  <c r="C399" i="4"/>
  <c r="B399" i="4"/>
  <c r="B91" i="4"/>
  <c r="V95" i="4" l="1"/>
  <c r="V403" i="4"/>
  <c r="U95" i="4"/>
  <c r="U403" i="4"/>
  <c r="T95" i="4"/>
  <c r="T403" i="4"/>
  <c r="S403" i="4"/>
  <c r="S95" i="4"/>
  <c r="R95" i="4"/>
  <c r="R403" i="4"/>
  <c r="Q95" i="4"/>
  <c r="Q403" i="4"/>
  <c r="P401" i="4"/>
  <c r="P93" i="4"/>
  <c r="O401" i="4"/>
  <c r="O93" i="4"/>
  <c r="N401" i="4"/>
  <c r="N93" i="4"/>
  <c r="M400" i="4"/>
  <c r="M92" i="4"/>
  <c r="L400" i="4"/>
  <c r="L92" i="4"/>
  <c r="K400" i="4"/>
  <c r="K92" i="4"/>
  <c r="J400" i="4"/>
  <c r="J92" i="4"/>
  <c r="I400" i="4"/>
  <c r="I92" i="4"/>
  <c r="H400" i="4"/>
  <c r="H92" i="4"/>
  <c r="G400" i="4"/>
  <c r="G92" i="4"/>
  <c r="F400" i="4"/>
  <c r="F92" i="4"/>
  <c r="E400" i="4"/>
  <c r="E92" i="4"/>
  <c r="D400" i="4"/>
  <c r="D92" i="4"/>
  <c r="C400" i="4"/>
  <c r="C92" i="4"/>
  <c r="B400" i="4"/>
  <c r="B92" i="4"/>
  <c r="V404" i="4" l="1"/>
  <c r="V96" i="4"/>
  <c r="U404" i="4"/>
  <c r="U96" i="4"/>
  <c r="T404" i="4"/>
  <c r="T96" i="4"/>
  <c r="S404" i="4"/>
  <c r="S96" i="4"/>
  <c r="R404" i="4"/>
  <c r="R96" i="4"/>
  <c r="Q404" i="4"/>
  <c r="Q96" i="4"/>
  <c r="P402" i="4"/>
  <c r="P94" i="4"/>
  <c r="O402" i="4"/>
  <c r="O94" i="4"/>
  <c r="N402" i="4"/>
  <c r="N94" i="4"/>
  <c r="M401" i="4"/>
  <c r="M93" i="4"/>
  <c r="L401" i="4"/>
  <c r="L93" i="4"/>
  <c r="K401" i="4"/>
  <c r="K93" i="4"/>
  <c r="J401" i="4"/>
  <c r="J93" i="4"/>
  <c r="I401" i="4"/>
  <c r="I93" i="4"/>
  <c r="H401" i="4"/>
  <c r="H93" i="4"/>
  <c r="G401" i="4"/>
  <c r="G93" i="4"/>
  <c r="F401" i="4"/>
  <c r="F93" i="4"/>
  <c r="E401" i="4"/>
  <c r="E93" i="4"/>
  <c r="D401" i="4"/>
  <c r="D93" i="4"/>
  <c r="C401" i="4"/>
  <c r="C93" i="4"/>
  <c r="B401" i="4"/>
  <c r="B93" i="4"/>
  <c r="V405" i="4" l="1"/>
  <c r="V97" i="4"/>
  <c r="U405" i="4"/>
  <c r="U97" i="4"/>
  <c r="T405" i="4"/>
  <c r="T97" i="4"/>
  <c r="S97" i="4"/>
  <c r="S405" i="4"/>
  <c r="R405" i="4"/>
  <c r="R97" i="4"/>
  <c r="Q405" i="4"/>
  <c r="Q97" i="4"/>
  <c r="P95" i="4"/>
  <c r="P403" i="4"/>
  <c r="O95" i="4"/>
  <c r="O403" i="4"/>
  <c r="N95" i="4"/>
  <c r="N403" i="4"/>
  <c r="M402" i="4"/>
  <c r="M94" i="4"/>
  <c r="L402" i="4"/>
  <c r="L94" i="4"/>
  <c r="K402" i="4"/>
  <c r="K94" i="4"/>
  <c r="J402" i="4"/>
  <c r="J94" i="4"/>
  <c r="I402" i="4"/>
  <c r="I94" i="4"/>
  <c r="H402" i="4"/>
  <c r="H94" i="4"/>
  <c r="G402" i="4"/>
  <c r="G94" i="4"/>
  <c r="F402" i="4"/>
  <c r="F94" i="4"/>
  <c r="E402" i="4"/>
  <c r="E94" i="4"/>
  <c r="D402" i="4"/>
  <c r="D94" i="4"/>
  <c r="C402" i="4"/>
  <c r="C94" i="4"/>
  <c r="B402" i="4"/>
  <c r="B94" i="4"/>
  <c r="V406" i="4" l="1"/>
  <c r="V98" i="4"/>
  <c r="U406" i="4"/>
  <c r="U98" i="4"/>
  <c r="T406" i="4"/>
  <c r="T98" i="4"/>
  <c r="S406" i="4"/>
  <c r="S98" i="4"/>
  <c r="R98" i="4"/>
  <c r="R406" i="4"/>
  <c r="Q406" i="4"/>
  <c r="Q98" i="4"/>
  <c r="P404" i="4"/>
  <c r="P96" i="4"/>
  <c r="O404" i="4"/>
  <c r="O96" i="4"/>
  <c r="N404" i="4"/>
  <c r="N96" i="4"/>
  <c r="M95" i="4"/>
  <c r="M403" i="4"/>
  <c r="L95" i="4"/>
  <c r="L403" i="4"/>
  <c r="K95" i="4"/>
  <c r="K403" i="4"/>
  <c r="J95" i="4"/>
  <c r="J403" i="4"/>
  <c r="I95" i="4"/>
  <c r="I403" i="4"/>
  <c r="H403" i="4"/>
  <c r="H95" i="4"/>
  <c r="G95" i="4"/>
  <c r="G403" i="4"/>
  <c r="F95" i="4"/>
  <c r="F403" i="4"/>
  <c r="E95" i="4"/>
  <c r="E403" i="4"/>
  <c r="D95" i="4"/>
  <c r="D403" i="4"/>
  <c r="C95" i="4"/>
  <c r="C403" i="4"/>
  <c r="B403" i="4"/>
  <c r="B95" i="4"/>
  <c r="V99" i="4" l="1"/>
  <c r="V407" i="4"/>
  <c r="U407" i="4"/>
  <c r="U99" i="4"/>
  <c r="T99" i="4"/>
  <c r="T407" i="4"/>
  <c r="S407" i="4"/>
  <c r="S99" i="4"/>
  <c r="R407" i="4"/>
  <c r="R99" i="4"/>
  <c r="Q99" i="4"/>
  <c r="Q407" i="4"/>
  <c r="P405" i="4"/>
  <c r="P97" i="4"/>
  <c r="O405" i="4"/>
  <c r="O97" i="4"/>
  <c r="N405" i="4"/>
  <c r="N97" i="4"/>
  <c r="M404" i="4"/>
  <c r="M96" i="4"/>
  <c r="L404" i="4"/>
  <c r="L96" i="4"/>
  <c r="K404" i="4"/>
  <c r="K96" i="4"/>
  <c r="J404" i="4"/>
  <c r="J96" i="4"/>
  <c r="I404" i="4"/>
  <c r="I96" i="4"/>
  <c r="H404" i="4"/>
  <c r="H96" i="4"/>
  <c r="G404" i="4"/>
  <c r="G96" i="4"/>
  <c r="F404" i="4"/>
  <c r="F96" i="4"/>
  <c r="E404" i="4"/>
  <c r="E96" i="4"/>
  <c r="D404" i="4"/>
  <c r="D96" i="4"/>
  <c r="C404" i="4"/>
  <c r="C96" i="4"/>
  <c r="B404" i="4"/>
  <c r="B96" i="4"/>
  <c r="V408" i="4" l="1"/>
  <c r="V100" i="4"/>
  <c r="U408" i="4"/>
  <c r="U100" i="4"/>
  <c r="T408" i="4"/>
  <c r="T100" i="4"/>
  <c r="S100" i="4"/>
  <c r="S408" i="4"/>
  <c r="R100" i="4"/>
  <c r="R408" i="4"/>
  <c r="Q408" i="4"/>
  <c r="Q100" i="4"/>
  <c r="P406" i="4"/>
  <c r="P98" i="4"/>
  <c r="O406" i="4"/>
  <c r="O98" i="4"/>
  <c r="N406" i="4"/>
  <c r="N98" i="4"/>
  <c r="M405" i="4"/>
  <c r="M97" i="4"/>
  <c r="L405" i="4"/>
  <c r="L97" i="4"/>
  <c r="K405" i="4"/>
  <c r="K97" i="4"/>
  <c r="J405" i="4"/>
  <c r="J97" i="4"/>
  <c r="I405" i="4"/>
  <c r="I97" i="4"/>
  <c r="H405" i="4"/>
  <c r="H97" i="4"/>
  <c r="G405" i="4"/>
  <c r="G97" i="4"/>
  <c r="F405" i="4"/>
  <c r="F97" i="4"/>
  <c r="E405" i="4"/>
  <c r="E97" i="4"/>
  <c r="D405" i="4"/>
  <c r="D97" i="4"/>
  <c r="C405" i="4"/>
  <c r="C97" i="4"/>
  <c r="B405" i="4"/>
  <c r="B97" i="4"/>
  <c r="V409" i="4" l="1"/>
  <c r="V101" i="4"/>
  <c r="U409" i="4"/>
  <c r="U101" i="4"/>
  <c r="T409" i="4"/>
  <c r="T101" i="4"/>
  <c r="S409" i="4"/>
  <c r="S101" i="4"/>
  <c r="R409" i="4"/>
  <c r="R101" i="4"/>
  <c r="Q409" i="4"/>
  <c r="Q101" i="4"/>
  <c r="P99" i="4"/>
  <c r="P407" i="4"/>
  <c r="O99" i="4"/>
  <c r="O407" i="4"/>
  <c r="N99" i="4"/>
  <c r="N407" i="4"/>
  <c r="M406" i="4"/>
  <c r="M98" i="4"/>
  <c r="L406" i="4"/>
  <c r="L98" i="4"/>
  <c r="K406" i="4"/>
  <c r="K98" i="4"/>
  <c r="J406" i="4"/>
  <c r="J98" i="4"/>
  <c r="I406" i="4"/>
  <c r="I98" i="4"/>
  <c r="H406" i="4"/>
  <c r="H98" i="4"/>
  <c r="G406" i="4"/>
  <c r="G98" i="4"/>
  <c r="F406" i="4"/>
  <c r="F98" i="4"/>
  <c r="E98" i="4"/>
  <c r="E406" i="4"/>
  <c r="D406" i="4"/>
  <c r="D98" i="4"/>
  <c r="C406" i="4"/>
  <c r="C98" i="4"/>
  <c r="B406" i="4"/>
  <c r="B98" i="4"/>
  <c r="V410" i="4" l="1"/>
  <c r="V102" i="4"/>
  <c r="U410" i="4"/>
  <c r="U102" i="4"/>
  <c r="T410" i="4"/>
  <c r="T102" i="4"/>
  <c r="S410" i="4"/>
  <c r="S102" i="4"/>
  <c r="R410" i="4"/>
  <c r="R102" i="4"/>
  <c r="Q410" i="4"/>
  <c r="Q102" i="4"/>
  <c r="P408" i="4"/>
  <c r="P100" i="4"/>
  <c r="O408" i="4"/>
  <c r="O100" i="4"/>
  <c r="N408" i="4"/>
  <c r="N100" i="4"/>
  <c r="M99" i="4"/>
  <c r="M407" i="4"/>
  <c r="L99" i="4"/>
  <c r="L407" i="4"/>
  <c r="K99" i="4"/>
  <c r="K407" i="4"/>
  <c r="J99" i="4"/>
  <c r="J407" i="4"/>
  <c r="I99" i="4"/>
  <c r="I407" i="4"/>
  <c r="H407" i="4"/>
  <c r="H99" i="4"/>
  <c r="G99" i="4"/>
  <c r="G407" i="4"/>
  <c r="F99" i="4"/>
  <c r="F407" i="4"/>
  <c r="E99" i="4"/>
  <c r="E407" i="4"/>
  <c r="D99" i="4"/>
  <c r="D407" i="4"/>
  <c r="C99" i="4"/>
  <c r="C407" i="4"/>
  <c r="B407" i="4"/>
  <c r="B99" i="4"/>
  <c r="V103" i="4" l="1"/>
  <c r="V411" i="4"/>
  <c r="U103" i="4"/>
  <c r="U411" i="4"/>
  <c r="T103" i="4"/>
  <c r="T411" i="4"/>
  <c r="S103" i="4"/>
  <c r="S411" i="4"/>
  <c r="R103" i="4"/>
  <c r="R411" i="4"/>
  <c r="Q103" i="4"/>
  <c r="Q411" i="4"/>
  <c r="P409" i="4"/>
  <c r="P101" i="4"/>
  <c r="O409" i="4"/>
  <c r="O101" i="4"/>
  <c r="N409" i="4"/>
  <c r="N101" i="4"/>
  <c r="M408" i="4"/>
  <c r="M100" i="4"/>
  <c r="L100" i="4"/>
  <c r="L408" i="4"/>
  <c r="K408" i="4"/>
  <c r="K100" i="4"/>
  <c r="J408" i="4"/>
  <c r="J100" i="4"/>
  <c r="I408" i="4"/>
  <c r="I100" i="4"/>
  <c r="H408" i="4"/>
  <c r="H100" i="4"/>
  <c r="G408" i="4"/>
  <c r="G100" i="4"/>
  <c r="F408" i="4"/>
  <c r="F100" i="4"/>
  <c r="E408" i="4"/>
  <c r="E100" i="4"/>
  <c r="D408" i="4"/>
  <c r="D100" i="4"/>
  <c r="C408" i="4"/>
  <c r="C100" i="4"/>
  <c r="B408" i="4"/>
  <c r="B100" i="4"/>
  <c r="V104" i="4" l="1"/>
  <c r="V412" i="4"/>
  <c r="U104" i="4"/>
  <c r="U412" i="4"/>
  <c r="T104" i="4"/>
  <c r="T412" i="4"/>
  <c r="S104" i="4"/>
  <c r="S412" i="4"/>
  <c r="R104" i="4"/>
  <c r="R412" i="4"/>
  <c r="Q104" i="4"/>
  <c r="Q412" i="4"/>
  <c r="P410" i="4"/>
  <c r="P102" i="4"/>
  <c r="O410" i="4"/>
  <c r="O102" i="4"/>
  <c r="N410" i="4"/>
  <c r="N102" i="4"/>
  <c r="M409" i="4"/>
  <c r="M101" i="4"/>
  <c r="L409" i="4"/>
  <c r="L101" i="4"/>
  <c r="K409" i="4"/>
  <c r="K101" i="4"/>
  <c r="J409" i="4"/>
  <c r="J101" i="4"/>
  <c r="I409" i="4"/>
  <c r="I101" i="4"/>
  <c r="H409" i="4"/>
  <c r="H101" i="4"/>
  <c r="G409" i="4"/>
  <c r="G101" i="4"/>
  <c r="F409" i="4"/>
  <c r="F101" i="4"/>
  <c r="E409" i="4"/>
  <c r="E101" i="4"/>
  <c r="D409" i="4"/>
  <c r="D101" i="4"/>
  <c r="C409" i="4"/>
  <c r="C101" i="4"/>
  <c r="B409" i="4"/>
  <c r="B101" i="4"/>
  <c r="V413" i="4" l="1"/>
  <c r="V105" i="4"/>
  <c r="U105" i="4"/>
  <c r="U413" i="4"/>
  <c r="T105" i="4"/>
  <c r="T413" i="4"/>
  <c r="S105" i="4"/>
  <c r="S413" i="4"/>
  <c r="R413" i="4"/>
  <c r="R105" i="4"/>
  <c r="Q105" i="4"/>
  <c r="Q413" i="4"/>
  <c r="P103" i="4"/>
  <c r="P411" i="4"/>
  <c r="O103" i="4"/>
  <c r="O411" i="4"/>
  <c r="N103" i="4"/>
  <c r="N411" i="4"/>
  <c r="M410" i="4"/>
  <c r="M102" i="4"/>
  <c r="L410" i="4"/>
  <c r="L102" i="4"/>
  <c r="K410" i="4"/>
  <c r="K102" i="4"/>
  <c r="J410" i="4"/>
  <c r="J102" i="4"/>
  <c r="I410" i="4"/>
  <c r="I102" i="4"/>
  <c r="H410" i="4"/>
  <c r="H102" i="4"/>
  <c r="G410" i="4"/>
  <c r="G102" i="4"/>
  <c r="F410" i="4"/>
  <c r="F102" i="4"/>
  <c r="E410" i="4"/>
  <c r="E102" i="4"/>
  <c r="D410" i="4"/>
  <c r="D102" i="4"/>
  <c r="C410" i="4"/>
  <c r="C102" i="4"/>
  <c r="B410" i="4"/>
  <c r="B102" i="4"/>
  <c r="V106" i="4" l="1"/>
  <c r="V414" i="4"/>
  <c r="U106" i="4"/>
  <c r="U414" i="4"/>
  <c r="T106" i="4"/>
  <c r="T414" i="4"/>
  <c r="S106" i="4"/>
  <c r="S414" i="4"/>
  <c r="R106" i="4"/>
  <c r="R414" i="4"/>
  <c r="Q106" i="4"/>
  <c r="Q414" i="4"/>
  <c r="P412" i="4"/>
  <c r="P104" i="4"/>
  <c r="O412" i="4"/>
  <c r="O104" i="4"/>
  <c r="N412" i="4"/>
  <c r="N104" i="4"/>
  <c r="M103" i="4"/>
  <c r="M411" i="4"/>
  <c r="L103" i="4"/>
  <c r="L411" i="4"/>
  <c r="K103" i="4"/>
  <c r="K411" i="4"/>
  <c r="J103" i="4"/>
  <c r="J411" i="4"/>
  <c r="I103" i="4"/>
  <c r="I411" i="4"/>
  <c r="H103" i="4"/>
  <c r="H411" i="4"/>
  <c r="G103" i="4"/>
  <c r="G411" i="4"/>
  <c r="F103" i="4"/>
  <c r="F411" i="4"/>
  <c r="E103" i="4"/>
  <c r="E411" i="4"/>
  <c r="D103" i="4"/>
  <c r="D411" i="4"/>
  <c r="C103" i="4"/>
  <c r="C411" i="4"/>
  <c r="B103" i="4"/>
  <c r="B411" i="4"/>
  <c r="V107" i="4" l="1"/>
  <c r="V415" i="4"/>
  <c r="U107" i="4"/>
  <c r="U415" i="4"/>
  <c r="T107" i="4"/>
  <c r="T415" i="4"/>
  <c r="S107" i="4"/>
  <c r="S415" i="4"/>
  <c r="R415" i="4"/>
  <c r="R107" i="4"/>
  <c r="Q107" i="4"/>
  <c r="Q415" i="4"/>
  <c r="P413" i="4"/>
  <c r="P105" i="4"/>
  <c r="O413" i="4"/>
  <c r="O105" i="4"/>
  <c r="N413" i="4"/>
  <c r="N105" i="4"/>
  <c r="M412" i="4"/>
  <c r="M104" i="4"/>
  <c r="L412" i="4"/>
  <c r="L104" i="4"/>
  <c r="K412" i="4"/>
  <c r="K104" i="4"/>
  <c r="J412" i="4"/>
  <c r="J104" i="4"/>
  <c r="I412" i="4"/>
  <c r="I104" i="4"/>
  <c r="H412" i="4"/>
  <c r="H104" i="4"/>
  <c r="G412" i="4"/>
  <c r="G104" i="4"/>
  <c r="F412" i="4"/>
  <c r="F104" i="4"/>
  <c r="E412" i="4"/>
  <c r="E104" i="4"/>
  <c r="D412" i="4"/>
  <c r="D104" i="4"/>
  <c r="C412" i="4"/>
  <c r="C104" i="4"/>
  <c r="B412" i="4"/>
  <c r="B104" i="4"/>
  <c r="V416" i="4" l="1"/>
  <c r="V108" i="4"/>
  <c r="U416" i="4"/>
  <c r="U108" i="4"/>
  <c r="T416" i="4"/>
  <c r="T108" i="4"/>
  <c r="S416" i="4"/>
  <c r="S108" i="4"/>
  <c r="R416" i="4"/>
  <c r="R108" i="4"/>
  <c r="Q416" i="4"/>
  <c r="Q108" i="4"/>
  <c r="P414" i="4"/>
  <c r="P106" i="4"/>
  <c r="O414" i="4"/>
  <c r="O106" i="4"/>
  <c r="N414" i="4"/>
  <c r="N106" i="4"/>
  <c r="M413" i="4"/>
  <c r="M105" i="4"/>
  <c r="L413" i="4"/>
  <c r="L105" i="4"/>
  <c r="K413" i="4"/>
  <c r="K105" i="4"/>
  <c r="J413" i="4"/>
  <c r="J105" i="4"/>
  <c r="I413" i="4"/>
  <c r="I105" i="4"/>
  <c r="H413" i="4"/>
  <c r="H105" i="4"/>
  <c r="G413" i="4"/>
  <c r="G105" i="4"/>
  <c r="F413" i="4"/>
  <c r="F105" i="4"/>
  <c r="E413" i="4"/>
  <c r="E105" i="4"/>
  <c r="D413" i="4"/>
  <c r="D105" i="4"/>
  <c r="C413" i="4"/>
  <c r="C105" i="4"/>
  <c r="B413" i="4"/>
  <c r="B105" i="4"/>
  <c r="V417" i="4" l="1"/>
  <c r="V109" i="4"/>
  <c r="U417" i="4"/>
  <c r="U109" i="4"/>
  <c r="T417" i="4"/>
  <c r="T109" i="4"/>
  <c r="S109" i="4"/>
  <c r="S417" i="4"/>
  <c r="R417" i="4"/>
  <c r="R109" i="4"/>
  <c r="Q417" i="4"/>
  <c r="Q109" i="4"/>
  <c r="P107" i="4"/>
  <c r="P415" i="4"/>
  <c r="O107" i="4"/>
  <c r="O415" i="4"/>
  <c r="N107" i="4"/>
  <c r="N415" i="4"/>
  <c r="M414" i="4"/>
  <c r="M106" i="4"/>
  <c r="L414" i="4"/>
  <c r="L106" i="4"/>
  <c r="K414" i="4"/>
  <c r="K106" i="4"/>
  <c r="J414" i="4"/>
  <c r="J106" i="4"/>
  <c r="I414" i="4"/>
  <c r="I106" i="4"/>
  <c r="H414" i="4"/>
  <c r="H106" i="4"/>
  <c r="G414" i="4"/>
  <c r="G106" i="4"/>
  <c r="F414" i="4"/>
  <c r="F106" i="4"/>
  <c r="E414" i="4"/>
  <c r="E106" i="4"/>
  <c r="D414" i="4"/>
  <c r="D106" i="4"/>
  <c r="C414" i="4"/>
  <c r="C106" i="4"/>
  <c r="B414" i="4"/>
  <c r="B106" i="4"/>
  <c r="V418" i="4" l="1"/>
  <c r="V110" i="4"/>
  <c r="U418" i="4"/>
  <c r="U110" i="4"/>
  <c r="T110" i="4"/>
  <c r="T418" i="4"/>
  <c r="S418" i="4"/>
  <c r="S110" i="4"/>
  <c r="R418" i="4"/>
  <c r="R110" i="4"/>
  <c r="Q418" i="4"/>
  <c r="Q110" i="4"/>
  <c r="P416" i="4"/>
  <c r="P108" i="4"/>
  <c r="O416" i="4"/>
  <c r="O108" i="4"/>
  <c r="N416" i="4"/>
  <c r="N108" i="4"/>
  <c r="M107" i="4"/>
  <c r="M415" i="4"/>
  <c r="L107" i="4"/>
  <c r="L415" i="4"/>
  <c r="K107" i="4"/>
  <c r="K415" i="4"/>
  <c r="J107" i="4"/>
  <c r="J415" i="4"/>
  <c r="I107" i="4"/>
  <c r="I415" i="4"/>
  <c r="H107" i="4"/>
  <c r="H415" i="4"/>
  <c r="G107" i="4"/>
  <c r="G415" i="4"/>
  <c r="F107" i="4"/>
  <c r="F415" i="4"/>
  <c r="E107" i="4"/>
  <c r="E415" i="4"/>
  <c r="D107" i="4"/>
  <c r="D415" i="4"/>
  <c r="C107" i="4"/>
  <c r="C415" i="4"/>
  <c r="B107" i="4"/>
  <c r="B415" i="4"/>
  <c r="V419" i="4" l="1"/>
  <c r="V111" i="4"/>
  <c r="U419" i="4"/>
  <c r="U111" i="4"/>
  <c r="T111" i="4"/>
  <c r="T419" i="4"/>
  <c r="S419" i="4"/>
  <c r="S111" i="4"/>
  <c r="R111" i="4"/>
  <c r="R419" i="4"/>
  <c r="Q419" i="4"/>
  <c r="Q111" i="4"/>
  <c r="P417" i="4"/>
  <c r="P109" i="4"/>
  <c r="O417" i="4"/>
  <c r="O109" i="4"/>
  <c r="N417" i="4"/>
  <c r="N109" i="4"/>
  <c r="M416" i="4"/>
  <c r="M108" i="4"/>
  <c r="L416" i="4"/>
  <c r="L108" i="4"/>
  <c r="K416" i="4"/>
  <c r="K108" i="4"/>
  <c r="J416" i="4"/>
  <c r="J108" i="4"/>
  <c r="I416" i="4"/>
  <c r="I108" i="4"/>
  <c r="H416" i="4"/>
  <c r="H108" i="4"/>
  <c r="G416" i="4"/>
  <c r="G108" i="4"/>
  <c r="F416" i="4"/>
  <c r="F108" i="4"/>
  <c r="E416" i="4"/>
  <c r="E108" i="4"/>
  <c r="D416" i="4"/>
  <c r="D108" i="4"/>
  <c r="C416" i="4"/>
  <c r="C108" i="4"/>
  <c r="B416" i="4"/>
  <c r="B108" i="4"/>
  <c r="V420" i="4" l="1"/>
  <c r="V112" i="4"/>
  <c r="U420" i="4"/>
  <c r="U112" i="4"/>
  <c r="T420" i="4"/>
  <c r="T112" i="4"/>
  <c r="S420" i="4"/>
  <c r="S112" i="4"/>
  <c r="R112" i="4"/>
  <c r="R420" i="4"/>
  <c r="Q420" i="4"/>
  <c r="Q112" i="4"/>
  <c r="P418" i="4"/>
  <c r="P110" i="4"/>
  <c r="O418" i="4"/>
  <c r="O110" i="4"/>
  <c r="N418" i="4"/>
  <c r="N110" i="4"/>
  <c r="M417" i="4"/>
  <c r="M109" i="4"/>
  <c r="L417" i="4"/>
  <c r="L109" i="4"/>
  <c r="K417" i="4"/>
  <c r="K109" i="4"/>
  <c r="J417" i="4"/>
  <c r="J109" i="4"/>
  <c r="I417" i="4"/>
  <c r="I109" i="4"/>
  <c r="H417" i="4"/>
  <c r="H109" i="4"/>
  <c r="G417" i="4"/>
  <c r="G109" i="4"/>
  <c r="F417" i="4"/>
  <c r="F109" i="4"/>
  <c r="E417" i="4"/>
  <c r="E109" i="4"/>
  <c r="D417" i="4"/>
  <c r="D109" i="4"/>
  <c r="C417" i="4"/>
  <c r="C109" i="4"/>
  <c r="B417" i="4"/>
  <c r="B109" i="4"/>
  <c r="V421" i="4" l="1"/>
  <c r="V113" i="4"/>
  <c r="V114" i="4" a="1"/>
  <c r="U421" i="4"/>
  <c r="U113" i="4"/>
  <c r="U114" i="4" a="1"/>
  <c r="T113" i="4"/>
  <c r="T421" i="4"/>
  <c r="T114" i="4" a="1"/>
  <c r="S421" i="4"/>
  <c r="S113" i="4"/>
  <c r="S114" i="4" a="1"/>
  <c r="R421" i="4"/>
  <c r="R113" i="4"/>
  <c r="R114" i="4" a="1"/>
  <c r="Q421" i="4"/>
  <c r="Q113" i="4"/>
  <c r="Q114" i="4" a="1"/>
  <c r="P111" i="4"/>
  <c r="P419" i="4"/>
  <c r="O111" i="4"/>
  <c r="O419" i="4"/>
  <c r="N111" i="4"/>
  <c r="N419" i="4"/>
  <c r="M418" i="4"/>
  <c r="M110" i="4"/>
  <c r="L418" i="4"/>
  <c r="L110" i="4"/>
  <c r="K418" i="4"/>
  <c r="K110" i="4"/>
  <c r="J418" i="4"/>
  <c r="J110" i="4"/>
  <c r="I418" i="4"/>
  <c r="I110" i="4"/>
  <c r="H418" i="4"/>
  <c r="H110" i="4"/>
  <c r="G418" i="4"/>
  <c r="G110" i="4"/>
  <c r="F418" i="4"/>
  <c r="F110" i="4"/>
  <c r="E418" i="4"/>
  <c r="E110" i="4"/>
  <c r="D418" i="4"/>
  <c r="D110" i="4"/>
  <c r="C418" i="4"/>
  <c r="C110" i="4"/>
  <c r="B418" i="4"/>
  <c r="B110" i="4"/>
  <c r="V125" i="4" l="1"/>
  <c r="V137" i="4"/>
  <c r="V149" i="4"/>
  <c r="V161" i="4"/>
  <c r="V173" i="4"/>
  <c r="V185" i="4"/>
  <c r="V197" i="4"/>
  <c r="V209" i="4"/>
  <c r="V170" i="4"/>
  <c r="V135" i="4"/>
  <c r="V159" i="4"/>
  <c r="V195" i="4"/>
  <c r="V114" i="4"/>
  <c r="V217" i="4" s="1"/>
  <c r="V126" i="4"/>
  <c r="V138" i="4"/>
  <c r="V150" i="4"/>
  <c r="V162" i="4"/>
  <c r="V174" i="4"/>
  <c r="V186" i="4"/>
  <c r="V198" i="4"/>
  <c r="V210" i="4"/>
  <c r="V115" i="4"/>
  <c r="V127" i="4"/>
  <c r="V139" i="4"/>
  <c r="V151" i="4"/>
  <c r="V163" i="4"/>
  <c r="V175" i="4"/>
  <c r="V187" i="4"/>
  <c r="V199" i="4"/>
  <c r="V211" i="4"/>
  <c r="V116" i="4"/>
  <c r="V128" i="4"/>
  <c r="V140" i="4"/>
  <c r="V152" i="4"/>
  <c r="V164" i="4"/>
  <c r="V176" i="4"/>
  <c r="V188" i="4"/>
  <c r="V200" i="4"/>
  <c r="V212" i="4"/>
  <c r="V146" i="4"/>
  <c r="V182" i="4"/>
  <c r="V147" i="4"/>
  <c r="V117" i="4"/>
  <c r="V129" i="4"/>
  <c r="V141" i="4"/>
  <c r="V153" i="4"/>
  <c r="V165" i="4"/>
  <c r="V177" i="4"/>
  <c r="V189" i="4"/>
  <c r="V201" i="4"/>
  <c r="V213" i="4"/>
  <c r="V183" i="4"/>
  <c r="V118" i="4"/>
  <c r="V130" i="4"/>
  <c r="V142" i="4"/>
  <c r="V154" i="4"/>
  <c r="V166" i="4"/>
  <c r="V178" i="4"/>
  <c r="V190" i="4"/>
  <c r="V202" i="4"/>
  <c r="V214" i="4"/>
  <c r="V134" i="4"/>
  <c r="V206" i="4"/>
  <c r="V119" i="4"/>
  <c r="V131" i="4"/>
  <c r="V143" i="4"/>
  <c r="V155" i="4"/>
  <c r="V167" i="4"/>
  <c r="V179" i="4"/>
  <c r="V191" i="4"/>
  <c r="V203" i="4"/>
  <c r="V215" i="4"/>
  <c r="V120" i="4"/>
  <c r="V132" i="4"/>
  <c r="V144" i="4"/>
  <c r="V156" i="4"/>
  <c r="V168" i="4"/>
  <c r="V180" i="4"/>
  <c r="V192" i="4"/>
  <c r="V204" i="4"/>
  <c r="V171" i="4"/>
  <c r="V121" i="4"/>
  <c r="V133" i="4"/>
  <c r="V145" i="4"/>
  <c r="V157" i="4"/>
  <c r="V169" i="4"/>
  <c r="V181" i="4"/>
  <c r="V193" i="4"/>
  <c r="V205" i="4"/>
  <c r="V122" i="4"/>
  <c r="V207" i="4"/>
  <c r="V124" i="4"/>
  <c r="V136" i="4"/>
  <c r="V148" i="4"/>
  <c r="V160" i="4"/>
  <c r="V172" i="4"/>
  <c r="V184" i="4"/>
  <c r="V196" i="4"/>
  <c r="V208" i="4"/>
  <c r="V158" i="4"/>
  <c r="V194" i="4"/>
  <c r="V123" i="4"/>
  <c r="U125" i="4"/>
  <c r="U137" i="4"/>
  <c r="U149" i="4"/>
  <c r="U161" i="4"/>
  <c r="U173" i="4"/>
  <c r="U185" i="4"/>
  <c r="U197" i="4"/>
  <c r="U209" i="4"/>
  <c r="U136" i="4"/>
  <c r="U114" i="4"/>
  <c r="U217" i="4" s="1"/>
  <c r="U126" i="4"/>
  <c r="U138" i="4"/>
  <c r="U150" i="4"/>
  <c r="U162" i="4"/>
  <c r="U174" i="4"/>
  <c r="U186" i="4"/>
  <c r="U198" i="4"/>
  <c r="U210" i="4"/>
  <c r="U115" i="4"/>
  <c r="U127" i="4"/>
  <c r="U139" i="4"/>
  <c r="U151" i="4"/>
  <c r="U163" i="4"/>
  <c r="U175" i="4"/>
  <c r="U187" i="4"/>
  <c r="U199" i="4"/>
  <c r="U211" i="4"/>
  <c r="U208" i="4"/>
  <c r="U116" i="4"/>
  <c r="U128" i="4"/>
  <c r="U140" i="4"/>
  <c r="U152" i="4"/>
  <c r="U164" i="4"/>
  <c r="U176" i="4"/>
  <c r="U188" i="4"/>
  <c r="U200" i="4"/>
  <c r="U212" i="4"/>
  <c r="U196" i="4"/>
  <c r="U117" i="4"/>
  <c r="U129" i="4"/>
  <c r="U141" i="4"/>
  <c r="U153" i="4"/>
  <c r="U165" i="4"/>
  <c r="U177" i="4"/>
  <c r="U189" i="4"/>
  <c r="U201" i="4"/>
  <c r="U213" i="4"/>
  <c r="U148" i="4"/>
  <c r="U118" i="4"/>
  <c r="U130" i="4"/>
  <c r="U142" i="4"/>
  <c r="U154" i="4"/>
  <c r="U166" i="4"/>
  <c r="U178" i="4"/>
  <c r="U190" i="4"/>
  <c r="U202" i="4"/>
  <c r="U214" i="4"/>
  <c r="U184" i="4"/>
  <c r="U119" i="4"/>
  <c r="U131" i="4"/>
  <c r="U143" i="4"/>
  <c r="U155" i="4"/>
  <c r="U167" i="4"/>
  <c r="U179" i="4"/>
  <c r="U191" i="4"/>
  <c r="U203" i="4"/>
  <c r="U215" i="4"/>
  <c r="U172" i="4"/>
  <c r="U120" i="4"/>
  <c r="U132" i="4"/>
  <c r="U144" i="4"/>
  <c r="U156" i="4"/>
  <c r="U168" i="4"/>
  <c r="U180" i="4"/>
  <c r="U192" i="4"/>
  <c r="U204" i="4"/>
  <c r="U121" i="4"/>
  <c r="U133" i="4"/>
  <c r="U145" i="4"/>
  <c r="U157" i="4"/>
  <c r="U169" i="4"/>
  <c r="U181" i="4"/>
  <c r="U193" i="4"/>
  <c r="U205" i="4"/>
  <c r="U160" i="4"/>
  <c r="U122" i="4"/>
  <c r="U134" i="4"/>
  <c r="U146" i="4"/>
  <c r="U158" i="4"/>
  <c r="U170" i="4"/>
  <c r="U182" i="4"/>
  <c r="U194" i="4"/>
  <c r="U206" i="4"/>
  <c r="U124" i="4"/>
  <c r="U123" i="4"/>
  <c r="U135" i="4"/>
  <c r="U147" i="4"/>
  <c r="U159" i="4"/>
  <c r="U171" i="4"/>
  <c r="U183" i="4"/>
  <c r="U195" i="4"/>
  <c r="U207" i="4"/>
  <c r="T125" i="4"/>
  <c r="T137" i="4"/>
  <c r="T149" i="4"/>
  <c r="T161" i="4"/>
  <c r="T173" i="4"/>
  <c r="T185" i="4"/>
  <c r="T197" i="4"/>
  <c r="T209" i="4"/>
  <c r="T194" i="4"/>
  <c r="T123" i="4"/>
  <c r="T114" i="4"/>
  <c r="T217" i="4" s="1"/>
  <c r="T126" i="4"/>
  <c r="T138" i="4"/>
  <c r="T150" i="4"/>
  <c r="T162" i="4"/>
  <c r="T174" i="4"/>
  <c r="T186" i="4"/>
  <c r="T198" i="4"/>
  <c r="T210" i="4"/>
  <c r="T115" i="4"/>
  <c r="T127" i="4"/>
  <c r="T139" i="4"/>
  <c r="T151" i="4"/>
  <c r="T163" i="4"/>
  <c r="T175" i="4"/>
  <c r="T187" i="4"/>
  <c r="T199" i="4"/>
  <c r="T211" i="4"/>
  <c r="T142" i="4"/>
  <c r="T214" i="4"/>
  <c r="T170" i="4"/>
  <c r="T116" i="4"/>
  <c r="T128" i="4"/>
  <c r="T140" i="4"/>
  <c r="T152" i="4"/>
  <c r="T164" i="4"/>
  <c r="T176" i="4"/>
  <c r="T188" i="4"/>
  <c r="T200" i="4"/>
  <c r="T212" i="4"/>
  <c r="T118" i="4"/>
  <c r="T166" i="4"/>
  <c r="T190" i="4"/>
  <c r="T122" i="4"/>
  <c r="T135" i="4"/>
  <c r="T195" i="4"/>
  <c r="T117" i="4"/>
  <c r="T129" i="4"/>
  <c r="T141" i="4"/>
  <c r="T153" i="4"/>
  <c r="T165" i="4"/>
  <c r="T177" i="4"/>
  <c r="T189" i="4"/>
  <c r="T201" i="4"/>
  <c r="T213" i="4"/>
  <c r="T178" i="4"/>
  <c r="T158" i="4"/>
  <c r="T119" i="4"/>
  <c r="T131" i="4"/>
  <c r="T143" i="4"/>
  <c r="T155" i="4"/>
  <c r="T167" i="4"/>
  <c r="T179" i="4"/>
  <c r="T191" i="4"/>
  <c r="T203" i="4"/>
  <c r="T215" i="4"/>
  <c r="T146" i="4"/>
  <c r="T182" i="4"/>
  <c r="T206" i="4"/>
  <c r="T207" i="4"/>
  <c r="T120" i="4"/>
  <c r="T132" i="4"/>
  <c r="T144" i="4"/>
  <c r="T156" i="4"/>
  <c r="T168" i="4"/>
  <c r="T180" i="4"/>
  <c r="T192" i="4"/>
  <c r="T204" i="4"/>
  <c r="T159" i="4"/>
  <c r="T171" i="4"/>
  <c r="T121" i="4"/>
  <c r="T133" i="4"/>
  <c r="T145" i="4"/>
  <c r="T157" i="4"/>
  <c r="T169" i="4"/>
  <c r="T181" i="4"/>
  <c r="T193" i="4"/>
  <c r="T205" i="4"/>
  <c r="T124" i="4"/>
  <c r="T136" i="4"/>
  <c r="T148" i="4"/>
  <c r="T160" i="4"/>
  <c r="T172" i="4"/>
  <c r="T184" i="4"/>
  <c r="T196" i="4"/>
  <c r="T208" i="4"/>
  <c r="T130" i="4"/>
  <c r="T154" i="4"/>
  <c r="T202" i="4"/>
  <c r="T134" i="4"/>
  <c r="T147" i="4"/>
  <c r="T183" i="4"/>
  <c r="S125" i="4"/>
  <c r="S137" i="4"/>
  <c r="S149" i="4"/>
  <c r="S161" i="4"/>
  <c r="S173" i="4"/>
  <c r="S185" i="4"/>
  <c r="S197" i="4"/>
  <c r="S209" i="4"/>
  <c r="S114" i="4"/>
  <c r="S217" i="4" s="1"/>
  <c r="S138" i="4"/>
  <c r="S162" i="4"/>
  <c r="S186" i="4"/>
  <c r="S198" i="4"/>
  <c r="S115" i="4"/>
  <c r="S127" i="4"/>
  <c r="S139" i="4"/>
  <c r="S151" i="4"/>
  <c r="S163" i="4"/>
  <c r="S175" i="4"/>
  <c r="S187" i="4"/>
  <c r="S199" i="4"/>
  <c r="S211" i="4"/>
  <c r="S159" i="4"/>
  <c r="S116" i="4"/>
  <c r="S128" i="4"/>
  <c r="S140" i="4"/>
  <c r="S152" i="4"/>
  <c r="S164" i="4"/>
  <c r="S176" i="4"/>
  <c r="S188" i="4"/>
  <c r="S200" i="4"/>
  <c r="S212" i="4"/>
  <c r="S207" i="4"/>
  <c r="S117" i="4"/>
  <c r="S129" i="4"/>
  <c r="S141" i="4"/>
  <c r="S153" i="4"/>
  <c r="S165" i="4"/>
  <c r="S177" i="4"/>
  <c r="S189" i="4"/>
  <c r="S201" i="4"/>
  <c r="S213" i="4"/>
  <c r="S193" i="4"/>
  <c r="S134" i="4"/>
  <c r="S158" i="4"/>
  <c r="S182" i="4"/>
  <c r="S194" i="4"/>
  <c r="S183" i="4"/>
  <c r="S118" i="4"/>
  <c r="S130" i="4"/>
  <c r="S142" i="4"/>
  <c r="S154" i="4"/>
  <c r="S166" i="4"/>
  <c r="S178" i="4"/>
  <c r="S190" i="4"/>
  <c r="S202" i="4"/>
  <c r="S214" i="4"/>
  <c r="S205" i="4"/>
  <c r="S170" i="4"/>
  <c r="S206" i="4"/>
  <c r="S135" i="4"/>
  <c r="S195" i="4"/>
  <c r="S119" i="4"/>
  <c r="S131" i="4"/>
  <c r="S143" i="4"/>
  <c r="S155" i="4"/>
  <c r="S167" i="4"/>
  <c r="S179" i="4"/>
  <c r="S191" i="4"/>
  <c r="S203" i="4"/>
  <c r="S215" i="4"/>
  <c r="S147" i="4"/>
  <c r="S120" i="4"/>
  <c r="S132" i="4"/>
  <c r="S144" i="4"/>
  <c r="S156" i="4"/>
  <c r="S168" i="4"/>
  <c r="S180" i="4"/>
  <c r="S192" i="4"/>
  <c r="S204" i="4"/>
  <c r="S181" i="4"/>
  <c r="S146" i="4"/>
  <c r="S171" i="4"/>
  <c r="S121" i="4"/>
  <c r="S133" i="4"/>
  <c r="S145" i="4"/>
  <c r="S157" i="4"/>
  <c r="S169" i="4"/>
  <c r="S122" i="4"/>
  <c r="S124" i="4"/>
  <c r="S136" i="4"/>
  <c r="S148" i="4"/>
  <c r="S160" i="4"/>
  <c r="S172" i="4"/>
  <c r="S184" i="4"/>
  <c r="S196" i="4"/>
  <c r="S208" i="4"/>
  <c r="S126" i="4"/>
  <c r="S150" i="4"/>
  <c r="S174" i="4"/>
  <c r="S210" i="4"/>
  <c r="S123" i="4"/>
  <c r="R125" i="4"/>
  <c r="R137" i="4"/>
  <c r="R149" i="4"/>
  <c r="R161" i="4"/>
  <c r="R173" i="4"/>
  <c r="R185" i="4"/>
  <c r="R197" i="4"/>
  <c r="R209" i="4"/>
  <c r="R119" i="4"/>
  <c r="R167" i="4"/>
  <c r="R191" i="4"/>
  <c r="R203" i="4"/>
  <c r="R121" i="4"/>
  <c r="R181" i="4"/>
  <c r="R134" i="4"/>
  <c r="R170" i="4"/>
  <c r="R194" i="4"/>
  <c r="R147" i="4"/>
  <c r="R195" i="4"/>
  <c r="R114" i="4"/>
  <c r="R217" i="4" s="1"/>
  <c r="R126" i="4"/>
  <c r="R138" i="4"/>
  <c r="R150" i="4"/>
  <c r="R162" i="4"/>
  <c r="R174" i="4"/>
  <c r="R186" i="4"/>
  <c r="R198" i="4"/>
  <c r="R210" i="4"/>
  <c r="R115" i="4"/>
  <c r="R127" i="4"/>
  <c r="R139" i="4"/>
  <c r="R151" i="4"/>
  <c r="R163" i="4"/>
  <c r="R175" i="4"/>
  <c r="R187" i="4"/>
  <c r="R199" i="4"/>
  <c r="R211" i="4"/>
  <c r="R146" i="4"/>
  <c r="R208" i="4"/>
  <c r="R116" i="4"/>
  <c r="R128" i="4"/>
  <c r="R140" i="4"/>
  <c r="R152" i="4"/>
  <c r="R164" i="4"/>
  <c r="R176" i="4"/>
  <c r="R188" i="4"/>
  <c r="R200" i="4"/>
  <c r="R212" i="4"/>
  <c r="R143" i="4"/>
  <c r="R157" i="4"/>
  <c r="R171" i="4"/>
  <c r="R117" i="4"/>
  <c r="R129" i="4"/>
  <c r="R141" i="4"/>
  <c r="R153" i="4"/>
  <c r="R165" i="4"/>
  <c r="R177" i="4"/>
  <c r="R189" i="4"/>
  <c r="R201" i="4"/>
  <c r="R213" i="4"/>
  <c r="R145" i="4"/>
  <c r="R193" i="4"/>
  <c r="R118" i="4"/>
  <c r="R130" i="4"/>
  <c r="R142" i="4"/>
  <c r="R154" i="4"/>
  <c r="R166" i="4"/>
  <c r="R178" i="4"/>
  <c r="R190" i="4"/>
  <c r="R202" i="4"/>
  <c r="R214" i="4"/>
  <c r="R131" i="4"/>
  <c r="R155" i="4"/>
  <c r="R179" i="4"/>
  <c r="R215" i="4"/>
  <c r="R122" i="4"/>
  <c r="R158" i="4"/>
  <c r="R182" i="4"/>
  <c r="R206" i="4"/>
  <c r="R123" i="4"/>
  <c r="R135" i="4"/>
  <c r="R159" i="4"/>
  <c r="R183" i="4"/>
  <c r="R124" i="4"/>
  <c r="R148" i="4"/>
  <c r="R160" i="4"/>
  <c r="R172" i="4"/>
  <c r="R184" i="4"/>
  <c r="R196" i="4"/>
  <c r="R120" i="4"/>
  <c r="R132" i="4"/>
  <c r="R144" i="4"/>
  <c r="R156" i="4"/>
  <c r="R168" i="4"/>
  <c r="R180" i="4"/>
  <c r="R192" i="4"/>
  <c r="R204" i="4"/>
  <c r="R133" i="4"/>
  <c r="R169" i="4"/>
  <c r="R205" i="4"/>
  <c r="R207" i="4"/>
  <c r="R136" i="4"/>
  <c r="Q125" i="4"/>
  <c r="Q137" i="4"/>
  <c r="Q149" i="4"/>
  <c r="Q161" i="4"/>
  <c r="Q173" i="4"/>
  <c r="Q185" i="4"/>
  <c r="Q197" i="4"/>
  <c r="Q209" i="4"/>
  <c r="Q140" i="4"/>
  <c r="Q212" i="4"/>
  <c r="Q114" i="4"/>
  <c r="Q217" i="4" s="1"/>
  <c r="Q126" i="4"/>
  <c r="Q138" i="4"/>
  <c r="Q150" i="4"/>
  <c r="Q162" i="4"/>
  <c r="Q174" i="4"/>
  <c r="Q186" i="4"/>
  <c r="Q198" i="4"/>
  <c r="Q210" i="4"/>
  <c r="Q115" i="4"/>
  <c r="Q127" i="4"/>
  <c r="Q139" i="4"/>
  <c r="Q151" i="4"/>
  <c r="Q163" i="4"/>
  <c r="Q175" i="4"/>
  <c r="Q187" i="4"/>
  <c r="Q199" i="4"/>
  <c r="Q211" i="4"/>
  <c r="Q128" i="4"/>
  <c r="Q164" i="4"/>
  <c r="Q188" i="4"/>
  <c r="Q117" i="4"/>
  <c r="Q129" i="4"/>
  <c r="Q141" i="4"/>
  <c r="Q153" i="4"/>
  <c r="Q165" i="4"/>
  <c r="Q177" i="4"/>
  <c r="Q189" i="4"/>
  <c r="Q201" i="4"/>
  <c r="Q213" i="4"/>
  <c r="Q207" i="4"/>
  <c r="Q118" i="4"/>
  <c r="Q130" i="4"/>
  <c r="Q142" i="4"/>
  <c r="Q154" i="4"/>
  <c r="Q166" i="4"/>
  <c r="Q178" i="4"/>
  <c r="Q190" i="4"/>
  <c r="Q202" i="4"/>
  <c r="Q214" i="4"/>
  <c r="Q135" i="4"/>
  <c r="Q171" i="4"/>
  <c r="Q195" i="4"/>
  <c r="Q119" i="4"/>
  <c r="Q131" i="4"/>
  <c r="Q143" i="4"/>
  <c r="Q155" i="4"/>
  <c r="Q167" i="4"/>
  <c r="Q179" i="4"/>
  <c r="Q191" i="4"/>
  <c r="Q203" i="4"/>
  <c r="Q215" i="4"/>
  <c r="Q120" i="4"/>
  <c r="Q132" i="4"/>
  <c r="Q144" i="4"/>
  <c r="Q156" i="4"/>
  <c r="Q168" i="4"/>
  <c r="Q180" i="4"/>
  <c r="Q192" i="4"/>
  <c r="Q204" i="4"/>
  <c r="Q147" i="4"/>
  <c r="Q121" i="4"/>
  <c r="Q133" i="4"/>
  <c r="Q145" i="4"/>
  <c r="Q157" i="4"/>
  <c r="Q169" i="4"/>
  <c r="Q181" i="4"/>
  <c r="Q193" i="4"/>
  <c r="Q205" i="4"/>
  <c r="Q123" i="4"/>
  <c r="Q159" i="4"/>
  <c r="Q183" i="4"/>
  <c r="Q122" i="4"/>
  <c r="Q134" i="4"/>
  <c r="Q146" i="4"/>
  <c r="Q158" i="4"/>
  <c r="Q170" i="4"/>
  <c r="Q182" i="4"/>
  <c r="Q194" i="4"/>
  <c r="Q206" i="4"/>
  <c r="Q124" i="4"/>
  <c r="Q136" i="4"/>
  <c r="Q148" i="4"/>
  <c r="Q160" i="4"/>
  <c r="Q172" i="4"/>
  <c r="Q184" i="4"/>
  <c r="Q196" i="4"/>
  <c r="Q208" i="4"/>
  <c r="Q116" i="4"/>
  <c r="Q152" i="4"/>
  <c r="Q176" i="4"/>
  <c r="Q200" i="4"/>
  <c r="P420" i="4"/>
  <c r="P112" i="4"/>
  <c r="O420" i="4"/>
  <c r="O112" i="4"/>
  <c r="N420" i="4"/>
  <c r="N112" i="4"/>
  <c r="M111" i="4"/>
  <c r="M419" i="4"/>
  <c r="L111" i="4"/>
  <c r="L419" i="4"/>
  <c r="K111" i="4"/>
  <c r="K419" i="4"/>
  <c r="J111" i="4"/>
  <c r="J419" i="4"/>
  <c r="I111" i="4"/>
  <c r="I419" i="4"/>
  <c r="H111" i="4"/>
  <c r="H419" i="4"/>
  <c r="G111" i="4"/>
  <c r="G419" i="4"/>
  <c r="F111" i="4"/>
  <c r="F419" i="4"/>
  <c r="E111" i="4"/>
  <c r="E419" i="4"/>
  <c r="D111" i="4"/>
  <c r="D419" i="4"/>
  <c r="C111" i="4"/>
  <c r="C419" i="4"/>
  <c r="B111" i="4"/>
  <c r="B419" i="4"/>
  <c r="U218" i="4" l="1"/>
  <c r="U219" i="4" s="1"/>
  <c r="U220" i="4" s="1"/>
  <c r="U221" i="4" s="1"/>
  <c r="U222" i="4" s="1"/>
  <c r="U223" i="4" s="1"/>
  <c r="U224" i="4" s="1"/>
  <c r="U225" i="4" s="1"/>
  <c r="U226" i="4" s="1"/>
  <c r="U227" i="4" s="1"/>
  <c r="U228" i="4" s="1"/>
  <c r="U229" i="4" s="1"/>
  <c r="U230" i="4" s="1"/>
  <c r="U231" i="4" s="1"/>
  <c r="U232" i="4" s="1"/>
  <c r="U233" i="4" s="1"/>
  <c r="U234" i="4" s="1"/>
  <c r="U235" i="4" s="1"/>
  <c r="U236" i="4" s="1"/>
  <c r="U237" i="4" s="1"/>
  <c r="U238" i="4" s="1"/>
  <c r="U239" i="4" s="1"/>
  <c r="U240" i="4" s="1"/>
  <c r="U241" i="4" s="1"/>
  <c r="U242" i="4" s="1"/>
  <c r="U243" i="4" s="1"/>
  <c r="U244" i="4" s="1"/>
  <c r="U245" i="4" s="1"/>
  <c r="U246" i="4" s="1"/>
  <c r="U247" i="4" s="1"/>
  <c r="U248" i="4" s="1"/>
  <c r="U249" i="4" s="1"/>
  <c r="U250" i="4" s="1"/>
  <c r="U251" i="4" s="1"/>
  <c r="U252" i="4" s="1"/>
  <c r="U253" i="4" s="1"/>
  <c r="U254" i="4" s="1"/>
  <c r="U255" i="4" s="1"/>
  <c r="U256" i="4" s="1"/>
  <c r="U257" i="4" s="1"/>
  <c r="U258" i="4" s="1"/>
  <c r="U259" i="4" s="1"/>
  <c r="U260" i="4" s="1"/>
  <c r="U261" i="4" s="1"/>
  <c r="U262" i="4" s="1"/>
  <c r="U263" i="4" s="1"/>
  <c r="U264" i="4" s="1"/>
  <c r="U265" i="4" s="1"/>
  <c r="U266" i="4" s="1"/>
  <c r="U267" i="4" s="1"/>
  <c r="U268" i="4" s="1"/>
  <c r="U269" i="4" s="1"/>
  <c r="U270" i="4" s="1"/>
  <c r="U271" i="4" s="1"/>
  <c r="U272" i="4" s="1"/>
  <c r="U273" i="4" s="1"/>
  <c r="U274" i="4" s="1"/>
  <c r="U275" i="4" s="1"/>
  <c r="U276" i="4" s="1"/>
  <c r="U277" i="4" s="1"/>
  <c r="U278" i="4" s="1"/>
  <c r="U279" i="4" s="1"/>
  <c r="U280" i="4" s="1"/>
  <c r="U281" i="4" s="1"/>
  <c r="U282" i="4" s="1"/>
  <c r="U283" i="4" s="1"/>
  <c r="U284" i="4" s="1"/>
  <c r="U285" i="4" s="1"/>
  <c r="U286" i="4" s="1"/>
  <c r="U287" i="4" s="1"/>
  <c r="U288" i="4" s="1"/>
  <c r="U289" i="4" s="1"/>
  <c r="U290" i="4" s="1"/>
  <c r="U291" i="4" s="1"/>
  <c r="U292" i="4" s="1"/>
  <c r="U293" i="4" s="1"/>
  <c r="U294" i="4" s="1"/>
  <c r="U295" i="4" s="1"/>
  <c r="U296" i="4" s="1"/>
  <c r="U297" i="4" s="1"/>
  <c r="U298" i="4" s="1"/>
  <c r="U299" i="4" s="1"/>
  <c r="U300" i="4" s="1"/>
  <c r="U301" i="4" s="1"/>
  <c r="U302" i="4" s="1"/>
  <c r="U303" i="4" s="1"/>
  <c r="U304" i="4" s="1"/>
  <c r="U305" i="4" s="1"/>
  <c r="U306" i="4" s="1"/>
  <c r="U307" i="4" s="1"/>
  <c r="U308" i="4" s="1"/>
  <c r="U309" i="4" s="1"/>
  <c r="U310" i="4" s="1"/>
  <c r="U311" i="4" s="1"/>
  <c r="U312" i="4" s="1"/>
  <c r="U313" i="4" s="1"/>
  <c r="U314" i="4" s="1"/>
  <c r="U315" i="4" s="1"/>
  <c r="U316" i="4" s="1"/>
  <c r="U317" i="4" s="1"/>
  <c r="U318" i="4" s="1"/>
  <c r="T218" i="4"/>
  <c r="T219" i="4" s="1"/>
  <c r="T220" i="4" s="1"/>
  <c r="T221" i="4" s="1"/>
  <c r="T222" i="4" s="1"/>
  <c r="T223" i="4" s="1"/>
  <c r="T224" i="4" s="1"/>
  <c r="T225" i="4" s="1"/>
  <c r="T226" i="4" s="1"/>
  <c r="T227" i="4" s="1"/>
  <c r="T228" i="4" s="1"/>
  <c r="T229" i="4" s="1"/>
  <c r="T230" i="4" s="1"/>
  <c r="T231" i="4" s="1"/>
  <c r="T232" i="4" s="1"/>
  <c r="T233" i="4" s="1"/>
  <c r="T234" i="4" s="1"/>
  <c r="T235" i="4" s="1"/>
  <c r="T236" i="4" s="1"/>
  <c r="T237" i="4" s="1"/>
  <c r="T238" i="4" s="1"/>
  <c r="T239" i="4" s="1"/>
  <c r="T240" i="4" s="1"/>
  <c r="T241" i="4" s="1"/>
  <c r="T242" i="4" s="1"/>
  <c r="T243" i="4" s="1"/>
  <c r="T244" i="4" s="1"/>
  <c r="T245" i="4" s="1"/>
  <c r="T246" i="4" s="1"/>
  <c r="T247" i="4" s="1"/>
  <c r="T248" i="4" s="1"/>
  <c r="T249" i="4" s="1"/>
  <c r="T250" i="4" s="1"/>
  <c r="T251" i="4" s="1"/>
  <c r="T252" i="4" s="1"/>
  <c r="T253" i="4" s="1"/>
  <c r="T254" i="4" s="1"/>
  <c r="T255" i="4" s="1"/>
  <c r="T256" i="4" s="1"/>
  <c r="T257" i="4" s="1"/>
  <c r="T258" i="4" s="1"/>
  <c r="T259" i="4" s="1"/>
  <c r="T260" i="4" s="1"/>
  <c r="T261" i="4" s="1"/>
  <c r="T262" i="4" s="1"/>
  <c r="T263" i="4" s="1"/>
  <c r="T264" i="4" s="1"/>
  <c r="T265" i="4" s="1"/>
  <c r="T266" i="4" s="1"/>
  <c r="T267" i="4" s="1"/>
  <c r="T268" i="4" s="1"/>
  <c r="T269" i="4" s="1"/>
  <c r="T270" i="4" s="1"/>
  <c r="T271" i="4" s="1"/>
  <c r="T272" i="4" s="1"/>
  <c r="T273" i="4" s="1"/>
  <c r="T274" i="4" s="1"/>
  <c r="T275" i="4" s="1"/>
  <c r="T276" i="4" s="1"/>
  <c r="T277" i="4" s="1"/>
  <c r="T278" i="4" s="1"/>
  <c r="T279" i="4" s="1"/>
  <c r="T280" i="4" s="1"/>
  <c r="T281" i="4" s="1"/>
  <c r="T282" i="4" s="1"/>
  <c r="T283" i="4" s="1"/>
  <c r="T284" i="4" s="1"/>
  <c r="T285" i="4" s="1"/>
  <c r="T286" i="4" s="1"/>
  <c r="T287" i="4" s="1"/>
  <c r="T288" i="4" s="1"/>
  <c r="T289" i="4" s="1"/>
  <c r="T290" i="4" s="1"/>
  <c r="T291" i="4" s="1"/>
  <c r="T292" i="4" s="1"/>
  <c r="T293" i="4" s="1"/>
  <c r="T294" i="4" s="1"/>
  <c r="T295" i="4" s="1"/>
  <c r="T296" i="4" s="1"/>
  <c r="T297" i="4" s="1"/>
  <c r="T298" i="4" s="1"/>
  <c r="T299" i="4" s="1"/>
  <c r="T300" i="4" s="1"/>
  <c r="T301" i="4" s="1"/>
  <c r="T302" i="4" s="1"/>
  <c r="T303" i="4" s="1"/>
  <c r="T304" i="4" s="1"/>
  <c r="T305" i="4" s="1"/>
  <c r="T306" i="4" s="1"/>
  <c r="T307" i="4" s="1"/>
  <c r="T308" i="4" s="1"/>
  <c r="T309" i="4" s="1"/>
  <c r="T310" i="4" s="1"/>
  <c r="T311" i="4" s="1"/>
  <c r="T312" i="4" s="1"/>
  <c r="T313" i="4" s="1"/>
  <c r="T314" i="4" s="1"/>
  <c r="T315" i="4" s="1"/>
  <c r="T316" i="4" s="1"/>
  <c r="T317" i="4" s="1"/>
  <c r="T318" i="4" s="1"/>
  <c r="V218" i="4"/>
  <c r="V219" i="4" s="1"/>
  <c r="V220" i="4" s="1"/>
  <c r="V221" i="4" s="1"/>
  <c r="V222" i="4" s="1"/>
  <c r="V223" i="4" s="1"/>
  <c r="V224" i="4" s="1"/>
  <c r="V225" i="4" s="1"/>
  <c r="V226" i="4" s="1"/>
  <c r="V227" i="4" s="1"/>
  <c r="V228" i="4" s="1"/>
  <c r="V229" i="4" s="1"/>
  <c r="V230" i="4" s="1"/>
  <c r="V231" i="4" s="1"/>
  <c r="V232" i="4" s="1"/>
  <c r="V233" i="4" s="1"/>
  <c r="V234" i="4" s="1"/>
  <c r="V235" i="4" s="1"/>
  <c r="V236" i="4" s="1"/>
  <c r="V237" i="4" s="1"/>
  <c r="V238" i="4" s="1"/>
  <c r="V239" i="4" s="1"/>
  <c r="V240" i="4" s="1"/>
  <c r="V241" i="4" s="1"/>
  <c r="V242" i="4" s="1"/>
  <c r="V243" i="4" s="1"/>
  <c r="V244" i="4" s="1"/>
  <c r="V245" i="4" s="1"/>
  <c r="V246" i="4" s="1"/>
  <c r="V247" i="4" s="1"/>
  <c r="V248" i="4" s="1"/>
  <c r="V249" i="4" s="1"/>
  <c r="V250" i="4" s="1"/>
  <c r="V251" i="4" s="1"/>
  <c r="V252" i="4" s="1"/>
  <c r="V253" i="4" s="1"/>
  <c r="V254" i="4" s="1"/>
  <c r="V255" i="4" s="1"/>
  <c r="V256" i="4" s="1"/>
  <c r="V257" i="4" s="1"/>
  <c r="V258" i="4" s="1"/>
  <c r="V259" i="4" s="1"/>
  <c r="V260" i="4" s="1"/>
  <c r="V261" i="4" s="1"/>
  <c r="V262" i="4" s="1"/>
  <c r="V263" i="4" s="1"/>
  <c r="V264" i="4" s="1"/>
  <c r="V265" i="4" s="1"/>
  <c r="V266" i="4" s="1"/>
  <c r="V267" i="4" s="1"/>
  <c r="V268" i="4" s="1"/>
  <c r="V269" i="4" s="1"/>
  <c r="V270" i="4" s="1"/>
  <c r="V271" i="4" s="1"/>
  <c r="V272" i="4" s="1"/>
  <c r="V273" i="4" s="1"/>
  <c r="V274" i="4" s="1"/>
  <c r="V275" i="4" s="1"/>
  <c r="V276" i="4" s="1"/>
  <c r="V277" i="4" s="1"/>
  <c r="V278" i="4" s="1"/>
  <c r="V279" i="4" s="1"/>
  <c r="V280" i="4" s="1"/>
  <c r="V281" i="4" s="1"/>
  <c r="V282" i="4" s="1"/>
  <c r="V283" i="4" s="1"/>
  <c r="V284" i="4" s="1"/>
  <c r="V285" i="4" s="1"/>
  <c r="V286" i="4" s="1"/>
  <c r="V287" i="4" s="1"/>
  <c r="V288" i="4" s="1"/>
  <c r="V289" i="4" s="1"/>
  <c r="V290" i="4" s="1"/>
  <c r="V291" i="4" s="1"/>
  <c r="V292" i="4" s="1"/>
  <c r="V293" i="4" s="1"/>
  <c r="V294" i="4" s="1"/>
  <c r="V295" i="4" s="1"/>
  <c r="V296" i="4" s="1"/>
  <c r="V297" i="4" s="1"/>
  <c r="V298" i="4" s="1"/>
  <c r="V299" i="4" s="1"/>
  <c r="V300" i="4" s="1"/>
  <c r="V301" i="4" s="1"/>
  <c r="V302" i="4" s="1"/>
  <c r="V303" i="4" s="1"/>
  <c r="V304" i="4" s="1"/>
  <c r="V305" i="4" s="1"/>
  <c r="V306" i="4" s="1"/>
  <c r="V307" i="4" s="1"/>
  <c r="V308" i="4" s="1"/>
  <c r="V309" i="4" s="1"/>
  <c r="V310" i="4" s="1"/>
  <c r="V311" i="4" s="1"/>
  <c r="V312" i="4" s="1"/>
  <c r="V313" i="4" s="1"/>
  <c r="V314" i="4" s="1"/>
  <c r="V315" i="4" s="1"/>
  <c r="V316" i="4" s="1"/>
  <c r="V317" i="4" s="1"/>
  <c r="V318" i="4" s="1"/>
  <c r="S218" i="4"/>
  <c r="S219" i="4" s="1"/>
  <c r="S220" i="4" s="1"/>
  <c r="S221" i="4" s="1"/>
  <c r="S222" i="4" s="1"/>
  <c r="S223" i="4" s="1"/>
  <c r="S224" i="4" s="1"/>
  <c r="S225" i="4" s="1"/>
  <c r="S226" i="4" s="1"/>
  <c r="S227" i="4" s="1"/>
  <c r="S228" i="4" s="1"/>
  <c r="S229" i="4" s="1"/>
  <c r="S230" i="4" s="1"/>
  <c r="S231" i="4" s="1"/>
  <c r="S232" i="4" s="1"/>
  <c r="S233" i="4" s="1"/>
  <c r="S234" i="4" s="1"/>
  <c r="S235" i="4" s="1"/>
  <c r="S236" i="4" s="1"/>
  <c r="S237" i="4" s="1"/>
  <c r="S238" i="4" s="1"/>
  <c r="S239" i="4" s="1"/>
  <c r="S240" i="4" s="1"/>
  <c r="S241" i="4" s="1"/>
  <c r="S242" i="4" s="1"/>
  <c r="S243" i="4" s="1"/>
  <c r="S244" i="4" s="1"/>
  <c r="S245" i="4" s="1"/>
  <c r="S246" i="4" s="1"/>
  <c r="S247" i="4" s="1"/>
  <c r="S248" i="4" s="1"/>
  <c r="S249" i="4" s="1"/>
  <c r="S250" i="4" s="1"/>
  <c r="S251" i="4" s="1"/>
  <c r="S252" i="4" s="1"/>
  <c r="S253" i="4" s="1"/>
  <c r="S254" i="4" s="1"/>
  <c r="S255" i="4" s="1"/>
  <c r="S256" i="4" s="1"/>
  <c r="S257" i="4" s="1"/>
  <c r="S258" i="4" s="1"/>
  <c r="S259" i="4" s="1"/>
  <c r="S260" i="4" s="1"/>
  <c r="S261" i="4" s="1"/>
  <c r="S262" i="4" s="1"/>
  <c r="S263" i="4" s="1"/>
  <c r="S264" i="4" s="1"/>
  <c r="S265" i="4" s="1"/>
  <c r="S266" i="4" s="1"/>
  <c r="S267" i="4" s="1"/>
  <c r="S268" i="4" s="1"/>
  <c r="S269" i="4" s="1"/>
  <c r="S270" i="4" s="1"/>
  <c r="S271" i="4" s="1"/>
  <c r="S272" i="4" s="1"/>
  <c r="S273" i="4" s="1"/>
  <c r="S274" i="4" s="1"/>
  <c r="S275" i="4" s="1"/>
  <c r="S276" i="4" s="1"/>
  <c r="S277" i="4" s="1"/>
  <c r="S278" i="4" s="1"/>
  <c r="S279" i="4" s="1"/>
  <c r="S280" i="4" s="1"/>
  <c r="S281" i="4" s="1"/>
  <c r="S282" i="4" s="1"/>
  <c r="S283" i="4" s="1"/>
  <c r="S284" i="4" s="1"/>
  <c r="S285" i="4" s="1"/>
  <c r="S286" i="4" s="1"/>
  <c r="S287" i="4" s="1"/>
  <c r="S288" i="4" s="1"/>
  <c r="S289" i="4" s="1"/>
  <c r="S290" i="4" s="1"/>
  <c r="S291" i="4" s="1"/>
  <c r="S292" i="4" s="1"/>
  <c r="S293" i="4" s="1"/>
  <c r="S294" i="4" s="1"/>
  <c r="S295" i="4" s="1"/>
  <c r="S296" i="4" s="1"/>
  <c r="S297" i="4" s="1"/>
  <c r="S298" i="4" s="1"/>
  <c r="S299" i="4" s="1"/>
  <c r="S300" i="4" s="1"/>
  <c r="S301" i="4" s="1"/>
  <c r="S302" i="4" s="1"/>
  <c r="S303" i="4" s="1"/>
  <c r="S304" i="4" s="1"/>
  <c r="S305" i="4" s="1"/>
  <c r="S306" i="4" s="1"/>
  <c r="S307" i="4" s="1"/>
  <c r="S308" i="4" s="1"/>
  <c r="S309" i="4" s="1"/>
  <c r="S310" i="4" s="1"/>
  <c r="S311" i="4" s="1"/>
  <c r="S312" i="4" s="1"/>
  <c r="S313" i="4" s="1"/>
  <c r="S314" i="4" s="1"/>
  <c r="S315" i="4" s="1"/>
  <c r="S316" i="4" s="1"/>
  <c r="S317" i="4" s="1"/>
  <c r="S318" i="4" s="1"/>
  <c r="R218" i="4"/>
  <c r="R219" i="4" s="1"/>
  <c r="R220" i="4" s="1"/>
  <c r="R221" i="4" s="1"/>
  <c r="R222" i="4" s="1"/>
  <c r="R223" i="4" s="1"/>
  <c r="R224" i="4" s="1"/>
  <c r="R225" i="4" s="1"/>
  <c r="R226" i="4" s="1"/>
  <c r="R227" i="4" s="1"/>
  <c r="R228" i="4" s="1"/>
  <c r="R229" i="4" s="1"/>
  <c r="R230" i="4" s="1"/>
  <c r="R231" i="4" s="1"/>
  <c r="R232" i="4" s="1"/>
  <c r="R233" i="4" s="1"/>
  <c r="R234" i="4" s="1"/>
  <c r="R235" i="4" s="1"/>
  <c r="R236" i="4" s="1"/>
  <c r="R237" i="4" s="1"/>
  <c r="R238" i="4" s="1"/>
  <c r="R239" i="4" s="1"/>
  <c r="R240" i="4" s="1"/>
  <c r="R241" i="4" s="1"/>
  <c r="R242" i="4" s="1"/>
  <c r="R243" i="4" s="1"/>
  <c r="R244" i="4" s="1"/>
  <c r="R245" i="4" s="1"/>
  <c r="R246" i="4" s="1"/>
  <c r="R247" i="4" s="1"/>
  <c r="R248" i="4" s="1"/>
  <c r="R249" i="4" s="1"/>
  <c r="R250" i="4" s="1"/>
  <c r="R251" i="4" s="1"/>
  <c r="R252" i="4" s="1"/>
  <c r="R253" i="4" s="1"/>
  <c r="R254" i="4" s="1"/>
  <c r="R255" i="4" s="1"/>
  <c r="R256" i="4" s="1"/>
  <c r="R257" i="4" s="1"/>
  <c r="R258" i="4" s="1"/>
  <c r="R259" i="4" s="1"/>
  <c r="R260" i="4" s="1"/>
  <c r="R261" i="4" s="1"/>
  <c r="R262" i="4" s="1"/>
  <c r="R263" i="4" s="1"/>
  <c r="R264" i="4" s="1"/>
  <c r="R265" i="4" s="1"/>
  <c r="R266" i="4" s="1"/>
  <c r="R267" i="4" s="1"/>
  <c r="R268" i="4" s="1"/>
  <c r="R269" i="4" s="1"/>
  <c r="R270" i="4" s="1"/>
  <c r="R271" i="4" s="1"/>
  <c r="R272" i="4" s="1"/>
  <c r="R273" i="4" s="1"/>
  <c r="R274" i="4" s="1"/>
  <c r="R275" i="4" s="1"/>
  <c r="R276" i="4" s="1"/>
  <c r="R277" i="4" s="1"/>
  <c r="R278" i="4" s="1"/>
  <c r="R279" i="4" s="1"/>
  <c r="R280" i="4" s="1"/>
  <c r="R281" i="4" s="1"/>
  <c r="R282" i="4" s="1"/>
  <c r="R283" i="4" s="1"/>
  <c r="R284" i="4" s="1"/>
  <c r="R285" i="4" s="1"/>
  <c r="R286" i="4" s="1"/>
  <c r="R287" i="4" s="1"/>
  <c r="R288" i="4" s="1"/>
  <c r="R289" i="4" s="1"/>
  <c r="R290" i="4" s="1"/>
  <c r="R291" i="4" s="1"/>
  <c r="R292" i="4" s="1"/>
  <c r="R293" i="4" s="1"/>
  <c r="R294" i="4" s="1"/>
  <c r="R295" i="4" s="1"/>
  <c r="R296" i="4" s="1"/>
  <c r="R297" i="4" s="1"/>
  <c r="R298" i="4" s="1"/>
  <c r="R299" i="4" s="1"/>
  <c r="R300" i="4" s="1"/>
  <c r="R301" i="4" s="1"/>
  <c r="R302" i="4" s="1"/>
  <c r="R303" i="4" s="1"/>
  <c r="R304" i="4" s="1"/>
  <c r="R305" i="4" s="1"/>
  <c r="R306" i="4" s="1"/>
  <c r="R307" i="4" s="1"/>
  <c r="R308" i="4" s="1"/>
  <c r="R309" i="4" s="1"/>
  <c r="R310" i="4" s="1"/>
  <c r="R311" i="4" s="1"/>
  <c r="R312" i="4" s="1"/>
  <c r="R313" i="4" s="1"/>
  <c r="R314" i="4" s="1"/>
  <c r="R315" i="4" s="1"/>
  <c r="R316" i="4" s="1"/>
  <c r="R317" i="4" s="1"/>
  <c r="R318" i="4" s="1"/>
  <c r="Q218" i="4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Q250" i="4" s="1"/>
  <c r="Q251" i="4" s="1"/>
  <c r="Q252" i="4" s="1"/>
  <c r="Q253" i="4" s="1"/>
  <c r="Q254" i="4" s="1"/>
  <c r="Q255" i="4" s="1"/>
  <c r="Q256" i="4" s="1"/>
  <c r="Q257" i="4" s="1"/>
  <c r="Q258" i="4" s="1"/>
  <c r="Q259" i="4" s="1"/>
  <c r="Q260" i="4" s="1"/>
  <c r="Q261" i="4" s="1"/>
  <c r="Q262" i="4" s="1"/>
  <c r="Q263" i="4" s="1"/>
  <c r="Q264" i="4" s="1"/>
  <c r="Q265" i="4" s="1"/>
  <c r="Q266" i="4" s="1"/>
  <c r="Q267" i="4" s="1"/>
  <c r="Q268" i="4" s="1"/>
  <c r="Q269" i="4" s="1"/>
  <c r="Q270" i="4" s="1"/>
  <c r="Q271" i="4" s="1"/>
  <c r="Q272" i="4" s="1"/>
  <c r="Q273" i="4" s="1"/>
  <c r="Q274" i="4" s="1"/>
  <c r="Q275" i="4" s="1"/>
  <c r="Q276" i="4" s="1"/>
  <c r="Q277" i="4" s="1"/>
  <c r="Q278" i="4" s="1"/>
  <c r="Q279" i="4" s="1"/>
  <c r="Q280" i="4" s="1"/>
  <c r="Q281" i="4" s="1"/>
  <c r="Q282" i="4" s="1"/>
  <c r="Q283" i="4" s="1"/>
  <c r="Q284" i="4" s="1"/>
  <c r="Q285" i="4" s="1"/>
  <c r="Q286" i="4" s="1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Q318" i="4" s="1"/>
  <c r="P421" i="4"/>
  <c r="P113" i="4"/>
  <c r="P114" i="4" a="1"/>
  <c r="O421" i="4"/>
  <c r="O113" i="4"/>
  <c r="O114" i="4" a="1"/>
  <c r="N421" i="4"/>
  <c r="N113" i="4"/>
  <c r="N114" i="4" a="1"/>
  <c r="M420" i="4"/>
  <c r="M112" i="4"/>
  <c r="L420" i="4"/>
  <c r="L112" i="4"/>
  <c r="K420" i="4"/>
  <c r="K112" i="4"/>
  <c r="J420" i="4"/>
  <c r="J112" i="4"/>
  <c r="I420" i="4"/>
  <c r="I112" i="4"/>
  <c r="H420" i="4"/>
  <c r="H112" i="4"/>
  <c r="G420" i="4"/>
  <c r="G112" i="4"/>
  <c r="F420" i="4"/>
  <c r="F112" i="4"/>
  <c r="E420" i="4"/>
  <c r="E112" i="4"/>
  <c r="D420" i="4"/>
  <c r="D112" i="4"/>
  <c r="C420" i="4"/>
  <c r="C112" i="4"/>
  <c r="B420" i="4"/>
  <c r="B112" i="4"/>
  <c r="P114" i="4" l="1"/>
  <c r="P217" i="4" s="1"/>
  <c r="P118" i="4"/>
  <c r="P122" i="4"/>
  <c r="P126" i="4"/>
  <c r="P130" i="4"/>
  <c r="P134" i="4"/>
  <c r="P138" i="4"/>
  <c r="P142" i="4"/>
  <c r="P146" i="4"/>
  <c r="P150" i="4"/>
  <c r="P154" i="4"/>
  <c r="P158" i="4"/>
  <c r="P162" i="4"/>
  <c r="P166" i="4"/>
  <c r="P170" i="4"/>
  <c r="P174" i="4"/>
  <c r="P178" i="4"/>
  <c r="P182" i="4"/>
  <c r="P186" i="4"/>
  <c r="P190" i="4"/>
  <c r="P194" i="4"/>
  <c r="P198" i="4"/>
  <c r="P202" i="4"/>
  <c r="P206" i="4"/>
  <c r="P210" i="4"/>
  <c r="P214" i="4"/>
  <c r="P115" i="4"/>
  <c r="P119" i="4"/>
  <c r="P123" i="4"/>
  <c r="P127" i="4"/>
  <c r="P131" i="4"/>
  <c r="P135" i="4"/>
  <c r="P139" i="4"/>
  <c r="P143" i="4"/>
  <c r="P147" i="4"/>
  <c r="P151" i="4"/>
  <c r="P155" i="4"/>
  <c r="P159" i="4"/>
  <c r="P163" i="4"/>
  <c r="P167" i="4"/>
  <c r="P171" i="4"/>
  <c r="P175" i="4"/>
  <c r="P179" i="4"/>
  <c r="P183" i="4"/>
  <c r="P187" i="4"/>
  <c r="P191" i="4"/>
  <c r="P195" i="4"/>
  <c r="P199" i="4"/>
  <c r="P203" i="4"/>
  <c r="P207" i="4"/>
  <c r="P211" i="4"/>
  <c r="P215" i="4"/>
  <c r="P116" i="4"/>
  <c r="P120" i="4"/>
  <c r="P124" i="4"/>
  <c r="P128" i="4"/>
  <c r="P132" i="4"/>
  <c r="P136" i="4"/>
  <c r="P140" i="4"/>
  <c r="P144" i="4"/>
  <c r="P148" i="4"/>
  <c r="P152" i="4"/>
  <c r="P156" i="4"/>
  <c r="P160" i="4"/>
  <c r="P164" i="4"/>
  <c r="P168" i="4"/>
  <c r="P172" i="4"/>
  <c r="P176" i="4"/>
  <c r="P180" i="4"/>
  <c r="P184" i="4"/>
  <c r="P188" i="4"/>
  <c r="P192" i="4"/>
  <c r="P196" i="4"/>
  <c r="P200" i="4"/>
  <c r="P204" i="4"/>
  <c r="P208" i="4"/>
  <c r="P212" i="4"/>
  <c r="P133" i="4"/>
  <c r="P213" i="4"/>
  <c r="P121" i="4"/>
  <c r="P137" i="4"/>
  <c r="P153" i="4"/>
  <c r="P169" i="4"/>
  <c r="P185" i="4"/>
  <c r="P201" i="4"/>
  <c r="P125" i="4"/>
  <c r="P141" i="4"/>
  <c r="P157" i="4"/>
  <c r="P173" i="4"/>
  <c r="P189" i="4"/>
  <c r="P205" i="4"/>
  <c r="P117" i="4"/>
  <c r="P149" i="4"/>
  <c r="P181" i="4"/>
  <c r="P197" i="4"/>
  <c r="P165" i="4"/>
  <c r="P129" i="4"/>
  <c r="P145" i="4"/>
  <c r="P161" i="4"/>
  <c r="P177" i="4"/>
  <c r="P193" i="4"/>
  <c r="P209" i="4"/>
  <c r="O114" i="4"/>
  <c r="O217" i="4" s="1"/>
  <c r="O118" i="4"/>
  <c r="O122" i="4"/>
  <c r="O126" i="4"/>
  <c r="O130" i="4"/>
  <c r="O134" i="4"/>
  <c r="O138" i="4"/>
  <c r="O142" i="4"/>
  <c r="O146" i="4"/>
  <c r="O150" i="4"/>
  <c r="O154" i="4"/>
  <c r="O158" i="4"/>
  <c r="O162" i="4"/>
  <c r="O166" i="4"/>
  <c r="O170" i="4"/>
  <c r="O174" i="4"/>
  <c r="O178" i="4"/>
  <c r="O182" i="4"/>
  <c r="O186" i="4"/>
  <c r="O190" i="4"/>
  <c r="O194" i="4"/>
  <c r="O198" i="4"/>
  <c r="O202" i="4"/>
  <c r="O206" i="4"/>
  <c r="O210" i="4"/>
  <c r="O214" i="4"/>
  <c r="O115" i="4"/>
  <c r="O119" i="4"/>
  <c r="O123" i="4"/>
  <c r="O127" i="4"/>
  <c r="O131" i="4"/>
  <c r="O135" i="4"/>
  <c r="O139" i="4"/>
  <c r="O143" i="4"/>
  <c r="O147" i="4"/>
  <c r="O151" i="4"/>
  <c r="O155" i="4"/>
  <c r="O159" i="4"/>
  <c r="O163" i="4"/>
  <c r="O167" i="4"/>
  <c r="O171" i="4"/>
  <c r="O175" i="4"/>
  <c r="O179" i="4"/>
  <c r="O183" i="4"/>
  <c r="O187" i="4"/>
  <c r="O191" i="4"/>
  <c r="O195" i="4"/>
  <c r="O199" i="4"/>
  <c r="O203" i="4"/>
  <c r="O207" i="4"/>
  <c r="O211" i="4"/>
  <c r="O215" i="4"/>
  <c r="O116" i="4"/>
  <c r="O120" i="4"/>
  <c r="O124" i="4"/>
  <c r="O128" i="4"/>
  <c r="O132" i="4"/>
  <c r="O136" i="4"/>
  <c r="O140" i="4"/>
  <c r="O144" i="4"/>
  <c r="O148" i="4"/>
  <c r="O152" i="4"/>
  <c r="O156" i="4"/>
  <c r="O160" i="4"/>
  <c r="O164" i="4"/>
  <c r="O168" i="4"/>
  <c r="O172" i="4"/>
  <c r="O176" i="4"/>
  <c r="O180" i="4"/>
  <c r="O184" i="4"/>
  <c r="O188" i="4"/>
  <c r="O192" i="4"/>
  <c r="O196" i="4"/>
  <c r="O200" i="4"/>
  <c r="O204" i="4"/>
  <c r="O208" i="4"/>
  <c r="O212" i="4"/>
  <c r="O121" i="4"/>
  <c r="O137" i="4"/>
  <c r="O153" i="4"/>
  <c r="O169" i="4"/>
  <c r="O185" i="4"/>
  <c r="O201" i="4"/>
  <c r="O125" i="4"/>
  <c r="O141" i="4"/>
  <c r="O157" i="4"/>
  <c r="O173" i="4"/>
  <c r="O189" i="4"/>
  <c r="O205" i="4"/>
  <c r="O129" i="4"/>
  <c r="O145" i="4"/>
  <c r="O161" i="4"/>
  <c r="O177" i="4"/>
  <c r="O193" i="4"/>
  <c r="O209" i="4"/>
  <c r="O117" i="4"/>
  <c r="O133" i="4"/>
  <c r="O149" i="4"/>
  <c r="O165" i="4"/>
  <c r="O181" i="4"/>
  <c r="O197" i="4"/>
  <c r="O213" i="4"/>
  <c r="N114" i="4"/>
  <c r="N217" i="4" s="1"/>
  <c r="N118" i="4"/>
  <c r="N122" i="4"/>
  <c r="N126" i="4"/>
  <c r="N130" i="4"/>
  <c r="N134" i="4"/>
  <c r="N138" i="4"/>
  <c r="N142" i="4"/>
  <c r="N146" i="4"/>
  <c r="N150" i="4"/>
  <c r="N154" i="4"/>
  <c r="N158" i="4"/>
  <c r="N162" i="4"/>
  <c r="N166" i="4"/>
  <c r="N170" i="4"/>
  <c r="N174" i="4"/>
  <c r="N178" i="4"/>
  <c r="N182" i="4"/>
  <c r="N186" i="4"/>
  <c r="N190" i="4"/>
  <c r="N194" i="4"/>
  <c r="N198" i="4"/>
  <c r="N202" i="4"/>
  <c r="N206" i="4"/>
  <c r="N210" i="4"/>
  <c r="N214" i="4"/>
  <c r="N115" i="4"/>
  <c r="N119" i="4"/>
  <c r="N123" i="4"/>
  <c r="N127" i="4"/>
  <c r="N131" i="4"/>
  <c r="N135" i="4"/>
  <c r="N139" i="4"/>
  <c r="N143" i="4"/>
  <c r="N147" i="4"/>
  <c r="N151" i="4"/>
  <c r="N155" i="4"/>
  <c r="N159" i="4"/>
  <c r="N163" i="4"/>
  <c r="N167" i="4"/>
  <c r="N171" i="4"/>
  <c r="N175" i="4"/>
  <c r="N179" i="4"/>
  <c r="N183" i="4"/>
  <c r="N187" i="4"/>
  <c r="N191" i="4"/>
  <c r="N195" i="4"/>
  <c r="N199" i="4"/>
  <c r="N203" i="4"/>
  <c r="N207" i="4"/>
  <c r="N211" i="4"/>
  <c r="N215" i="4"/>
  <c r="N116" i="4"/>
  <c r="N120" i="4"/>
  <c r="N124" i="4"/>
  <c r="N128" i="4"/>
  <c r="N132" i="4"/>
  <c r="N136" i="4"/>
  <c r="N140" i="4"/>
  <c r="N144" i="4"/>
  <c r="N148" i="4"/>
  <c r="N152" i="4"/>
  <c r="N156" i="4"/>
  <c r="N160" i="4"/>
  <c r="N164" i="4"/>
  <c r="N168" i="4"/>
  <c r="N172" i="4"/>
  <c r="N176" i="4"/>
  <c r="N180" i="4"/>
  <c r="N184" i="4"/>
  <c r="N188" i="4"/>
  <c r="N192" i="4"/>
  <c r="N196" i="4"/>
  <c r="N200" i="4"/>
  <c r="N204" i="4"/>
  <c r="N208" i="4"/>
  <c r="N212" i="4"/>
  <c r="N121" i="4"/>
  <c r="N137" i="4"/>
  <c r="N153" i="4"/>
  <c r="N169" i="4"/>
  <c r="N185" i="4"/>
  <c r="N201" i="4"/>
  <c r="N129" i="4"/>
  <c r="N145" i="4"/>
  <c r="N161" i="4"/>
  <c r="N177" i="4"/>
  <c r="N193" i="4"/>
  <c r="N209" i="4"/>
  <c r="N117" i="4"/>
  <c r="N133" i="4"/>
  <c r="N149" i="4"/>
  <c r="N165" i="4"/>
  <c r="N181" i="4"/>
  <c r="N197" i="4"/>
  <c r="N213" i="4"/>
  <c r="N125" i="4"/>
  <c r="N141" i="4"/>
  <c r="N157" i="4"/>
  <c r="N173" i="4"/>
  <c r="N189" i="4"/>
  <c r="N205" i="4"/>
  <c r="M421" i="4"/>
  <c r="M113" i="4"/>
  <c r="M114" i="4" a="1"/>
  <c r="L421" i="4"/>
  <c r="L113" i="4"/>
  <c r="L114" i="4" a="1"/>
  <c r="K421" i="4"/>
  <c r="K113" i="4"/>
  <c r="K114" i="4" a="1"/>
  <c r="J421" i="4"/>
  <c r="J113" i="4"/>
  <c r="J114" i="4" a="1"/>
  <c r="I421" i="4"/>
  <c r="I113" i="4"/>
  <c r="I114" i="4" a="1"/>
  <c r="H421" i="4"/>
  <c r="H113" i="4"/>
  <c r="H114" i="4" a="1"/>
  <c r="G421" i="4"/>
  <c r="G113" i="4"/>
  <c r="G114" i="4" a="1"/>
  <c r="F421" i="4"/>
  <c r="F113" i="4"/>
  <c r="F114" i="4" a="1"/>
  <c r="E421" i="4"/>
  <c r="E113" i="4"/>
  <c r="E114" i="4" a="1"/>
  <c r="D421" i="4"/>
  <c r="D113" i="4"/>
  <c r="D114" i="4" a="1"/>
  <c r="C421" i="4"/>
  <c r="C113" i="4"/>
  <c r="C114" i="4" a="1"/>
  <c r="B421" i="4"/>
  <c r="B113" i="4"/>
  <c r="B114" i="4" a="1"/>
  <c r="P218" i="4" l="1"/>
  <c r="P219" i="4" s="1"/>
  <c r="P220" i="4" s="1"/>
  <c r="P221" i="4" s="1"/>
  <c r="P222" i="4" s="1"/>
  <c r="P223" i="4" s="1"/>
  <c r="P224" i="4" s="1"/>
  <c r="P225" i="4" s="1"/>
  <c r="P226" i="4" s="1"/>
  <c r="P227" i="4" s="1"/>
  <c r="P228" i="4" s="1"/>
  <c r="P229" i="4" s="1"/>
  <c r="P230" i="4" s="1"/>
  <c r="P231" i="4" s="1"/>
  <c r="P232" i="4" s="1"/>
  <c r="P233" i="4" s="1"/>
  <c r="P234" i="4" s="1"/>
  <c r="P235" i="4" s="1"/>
  <c r="P236" i="4" s="1"/>
  <c r="P237" i="4" s="1"/>
  <c r="P238" i="4" s="1"/>
  <c r="P239" i="4" s="1"/>
  <c r="P240" i="4" s="1"/>
  <c r="P241" i="4" s="1"/>
  <c r="P242" i="4" s="1"/>
  <c r="P243" i="4" s="1"/>
  <c r="P244" i="4" s="1"/>
  <c r="P245" i="4" s="1"/>
  <c r="P246" i="4" s="1"/>
  <c r="P247" i="4" s="1"/>
  <c r="P248" i="4" s="1"/>
  <c r="P249" i="4" s="1"/>
  <c r="P250" i="4" s="1"/>
  <c r="P251" i="4" s="1"/>
  <c r="P252" i="4" s="1"/>
  <c r="P253" i="4" s="1"/>
  <c r="P254" i="4" s="1"/>
  <c r="P255" i="4" s="1"/>
  <c r="P256" i="4" s="1"/>
  <c r="P257" i="4" s="1"/>
  <c r="P258" i="4" s="1"/>
  <c r="P259" i="4" s="1"/>
  <c r="P260" i="4" s="1"/>
  <c r="P261" i="4" s="1"/>
  <c r="P262" i="4" s="1"/>
  <c r="P263" i="4" s="1"/>
  <c r="P264" i="4" s="1"/>
  <c r="P265" i="4" s="1"/>
  <c r="P266" i="4" s="1"/>
  <c r="P267" i="4" s="1"/>
  <c r="P268" i="4" s="1"/>
  <c r="P269" i="4" s="1"/>
  <c r="P270" i="4" s="1"/>
  <c r="P271" i="4" s="1"/>
  <c r="P272" i="4" s="1"/>
  <c r="P273" i="4" s="1"/>
  <c r="P274" i="4" s="1"/>
  <c r="P275" i="4" s="1"/>
  <c r="P276" i="4" s="1"/>
  <c r="P277" i="4" s="1"/>
  <c r="P278" i="4" s="1"/>
  <c r="P279" i="4" s="1"/>
  <c r="P280" i="4" s="1"/>
  <c r="P281" i="4" s="1"/>
  <c r="P282" i="4" s="1"/>
  <c r="P283" i="4" s="1"/>
  <c r="P284" i="4" s="1"/>
  <c r="P285" i="4" s="1"/>
  <c r="P286" i="4" s="1"/>
  <c r="P287" i="4" s="1"/>
  <c r="P288" i="4" s="1"/>
  <c r="P289" i="4" s="1"/>
  <c r="P290" i="4" s="1"/>
  <c r="P291" i="4" s="1"/>
  <c r="P292" i="4" s="1"/>
  <c r="P293" i="4" s="1"/>
  <c r="P294" i="4" s="1"/>
  <c r="P295" i="4" s="1"/>
  <c r="P296" i="4" s="1"/>
  <c r="P297" i="4" s="1"/>
  <c r="P298" i="4" s="1"/>
  <c r="P299" i="4" s="1"/>
  <c r="P300" i="4" s="1"/>
  <c r="P301" i="4" s="1"/>
  <c r="P302" i="4" s="1"/>
  <c r="P303" i="4" s="1"/>
  <c r="P304" i="4" s="1"/>
  <c r="P305" i="4" s="1"/>
  <c r="P306" i="4" s="1"/>
  <c r="P307" i="4" s="1"/>
  <c r="P308" i="4" s="1"/>
  <c r="P309" i="4" s="1"/>
  <c r="P310" i="4" s="1"/>
  <c r="P311" i="4" s="1"/>
  <c r="P312" i="4" s="1"/>
  <c r="P313" i="4" s="1"/>
  <c r="P314" i="4" s="1"/>
  <c r="P315" i="4" s="1"/>
  <c r="P316" i="4" s="1"/>
  <c r="P317" i="4" s="1"/>
  <c r="P318" i="4" s="1"/>
  <c r="O218" i="4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N218" i="4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M117" i="4"/>
  <c r="M121" i="4"/>
  <c r="M125" i="4"/>
  <c r="M114" i="4"/>
  <c r="M217" i="4" s="1"/>
  <c r="M118" i="4"/>
  <c r="M122" i="4"/>
  <c r="M126" i="4"/>
  <c r="M130" i="4"/>
  <c r="M134" i="4"/>
  <c r="M138" i="4"/>
  <c r="M142" i="4"/>
  <c r="M146" i="4"/>
  <c r="M150" i="4"/>
  <c r="M154" i="4"/>
  <c r="M158" i="4"/>
  <c r="M162" i="4"/>
  <c r="M166" i="4"/>
  <c r="M170" i="4"/>
  <c r="M174" i="4"/>
  <c r="M178" i="4"/>
  <c r="M182" i="4"/>
  <c r="M186" i="4"/>
  <c r="M190" i="4"/>
  <c r="M194" i="4"/>
  <c r="M198" i="4"/>
  <c r="M202" i="4"/>
  <c r="M206" i="4"/>
  <c r="M210" i="4"/>
  <c r="M214" i="4"/>
  <c r="M115" i="4"/>
  <c r="M119" i="4"/>
  <c r="M123" i="4"/>
  <c r="M127" i="4"/>
  <c r="M131" i="4"/>
  <c r="M135" i="4"/>
  <c r="M139" i="4"/>
  <c r="M143" i="4"/>
  <c r="M147" i="4"/>
  <c r="M151" i="4"/>
  <c r="M155" i="4"/>
  <c r="M159" i="4"/>
  <c r="M163" i="4"/>
  <c r="M167" i="4"/>
  <c r="M171" i="4"/>
  <c r="M175" i="4"/>
  <c r="M179" i="4"/>
  <c r="M183" i="4"/>
  <c r="M187" i="4"/>
  <c r="M191" i="4"/>
  <c r="M195" i="4"/>
  <c r="M199" i="4"/>
  <c r="M203" i="4"/>
  <c r="M207" i="4"/>
  <c r="M211" i="4"/>
  <c r="M215" i="4"/>
  <c r="M120" i="4"/>
  <c r="M132" i="4"/>
  <c r="M140" i="4"/>
  <c r="M148" i="4"/>
  <c r="M156" i="4"/>
  <c r="M164" i="4"/>
  <c r="M172" i="4"/>
  <c r="M180" i="4"/>
  <c r="M188" i="4"/>
  <c r="M196" i="4"/>
  <c r="M204" i="4"/>
  <c r="M212" i="4"/>
  <c r="M137" i="4"/>
  <c r="M153" i="4"/>
  <c r="M169" i="4"/>
  <c r="M185" i="4"/>
  <c r="M201" i="4"/>
  <c r="M124" i="4"/>
  <c r="M133" i="4"/>
  <c r="M141" i="4"/>
  <c r="M149" i="4"/>
  <c r="M157" i="4"/>
  <c r="M165" i="4"/>
  <c r="M173" i="4"/>
  <c r="M181" i="4"/>
  <c r="M189" i="4"/>
  <c r="M197" i="4"/>
  <c r="M205" i="4"/>
  <c r="M213" i="4"/>
  <c r="M128" i="4"/>
  <c r="M136" i="4"/>
  <c r="M144" i="4"/>
  <c r="M152" i="4"/>
  <c r="M160" i="4"/>
  <c r="M168" i="4"/>
  <c r="M176" i="4"/>
  <c r="M184" i="4"/>
  <c r="M192" i="4"/>
  <c r="M200" i="4"/>
  <c r="M208" i="4"/>
  <c r="M116" i="4"/>
  <c r="M129" i="4"/>
  <c r="M145" i="4"/>
  <c r="M161" i="4"/>
  <c r="M177" i="4"/>
  <c r="M193" i="4"/>
  <c r="M209" i="4"/>
  <c r="L114" i="4"/>
  <c r="L217" i="4" s="1"/>
  <c r="L118" i="4"/>
  <c r="L122" i="4"/>
  <c r="L126" i="4"/>
  <c r="L130" i="4"/>
  <c r="L134" i="4"/>
  <c r="L138" i="4"/>
  <c r="L142" i="4"/>
  <c r="L146" i="4"/>
  <c r="L150" i="4"/>
  <c r="L154" i="4"/>
  <c r="L158" i="4"/>
  <c r="L162" i="4"/>
  <c r="L166" i="4"/>
  <c r="L170" i="4"/>
  <c r="L174" i="4"/>
  <c r="L178" i="4"/>
  <c r="L182" i="4"/>
  <c r="L186" i="4"/>
  <c r="L190" i="4"/>
  <c r="L194" i="4"/>
  <c r="L198" i="4"/>
  <c r="L202" i="4"/>
  <c r="L206" i="4"/>
  <c r="L210" i="4"/>
  <c r="L214" i="4"/>
  <c r="L115" i="4"/>
  <c r="L119" i="4"/>
  <c r="L123" i="4"/>
  <c r="L127" i="4"/>
  <c r="L131" i="4"/>
  <c r="L135" i="4"/>
  <c r="L139" i="4"/>
  <c r="L143" i="4"/>
  <c r="L147" i="4"/>
  <c r="L151" i="4"/>
  <c r="L155" i="4"/>
  <c r="L159" i="4"/>
  <c r="L163" i="4"/>
  <c r="L167" i="4"/>
  <c r="L171" i="4"/>
  <c r="L175" i="4"/>
  <c r="L179" i="4"/>
  <c r="L183" i="4"/>
  <c r="L187" i="4"/>
  <c r="L191" i="4"/>
  <c r="L195" i="4"/>
  <c r="L199" i="4"/>
  <c r="L203" i="4"/>
  <c r="L207" i="4"/>
  <c r="L211" i="4"/>
  <c r="L215" i="4"/>
  <c r="L116" i="4"/>
  <c r="L120" i="4"/>
  <c r="L124" i="4"/>
  <c r="L128" i="4"/>
  <c r="L132" i="4"/>
  <c r="L136" i="4"/>
  <c r="L140" i="4"/>
  <c r="L144" i="4"/>
  <c r="L148" i="4"/>
  <c r="L152" i="4"/>
  <c r="L156" i="4"/>
  <c r="L160" i="4"/>
  <c r="L164" i="4"/>
  <c r="L168" i="4"/>
  <c r="L172" i="4"/>
  <c r="L176" i="4"/>
  <c r="L180" i="4"/>
  <c r="L184" i="4"/>
  <c r="L188" i="4"/>
  <c r="L192" i="4"/>
  <c r="L196" i="4"/>
  <c r="L200" i="4"/>
  <c r="L204" i="4"/>
  <c r="L208" i="4"/>
  <c r="L212" i="4"/>
  <c r="L117" i="4"/>
  <c r="L133" i="4"/>
  <c r="L149" i="4"/>
  <c r="L165" i="4"/>
  <c r="L181" i="4"/>
  <c r="L197" i="4"/>
  <c r="L213" i="4"/>
  <c r="L209" i="4"/>
  <c r="L121" i="4"/>
  <c r="L137" i="4"/>
  <c r="L153" i="4"/>
  <c r="L169" i="4"/>
  <c r="L185" i="4"/>
  <c r="L201" i="4"/>
  <c r="L125" i="4"/>
  <c r="L141" i="4"/>
  <c r="L157" i="4"/>
  <c r="L173" i="4"/>
  <c r="L189" i="4"/>
  <c r="L205" i="4"/>
  <c r="L129" i="4"/>
  <c r="L145" i="4"/>
  <c r="L161" i="4"/>
  <c r="L177" i="4"/>
  <c r="L193" i="4"/>
  <c r="K117" i="4"/>
  <c r="K121" i="4"/>
  <c r="K125" i="4"/>
  <c r="K129" i="4"/>
  <c r="K133" i="4"/>
  <c r="K137" i="4"/>
  <c r="K141" i="4"/>
  <c r="K145" i="4"/>
  <c r="K149" i="4"/>
  <c r="K153" i="4"/>
  <c r="K157" i="4"/>
  <c r="K161" i="4"/>
  <c r="K165" i="4"/>
  <c r="K114" i="4"/>
  <c r="K217" i="4" s="1"/>
  <c r="K118" i="4"/>
  <c r="K122" i="4"/>
  <c r="K126" i="4"/>
  <c r="K130" i="4"/>
  <c r="K134" i="4"/>
  <c r="K138" i="4"/>
  <c r="K142" i="4"/>
  <c r="K146" i="4"/>
  <c r="K150" i="4"/>
  <c r="K154" i="4"/>
  <c r="K158" i="4"/>
  <c r="K162" i="4"/>
  <c r="K166" i="4"/>
  <c r="K170" i="4"/>
  <c r="K174" i="4"/>
  <c r="K178" i="4"/>
  <c r="K182" i="4"/>
  <c r="K186" i="4"/>
  <c r="K190" i="4"/>
  <c r="K194" i="4"/>
  <c r="K198" i="4"/>
  <c r="K202" i="4"/>
  <c r="K206" i="4"/>
  <c r="K210" i="4"/>
  <c r="K214" i="4"/>
  <c r="K115" i="4"/>
  <c r="K119" i="4"/>
  <c r="K123" i="4"/>
  <c r="K127" i="4"/>
  <c r="K131" i="4"/>
  <c r="K135" i="4"/>
  <c r="K139" i="4"/>
  <c r="K143" i="4"/>
  <c r="K147" i="4"/>
  <c r="K151" i="4"/>
  <c r="K155" i="4"/>
  <c r="K159" i="4"/>
  <c r="K163" i="4"/>
  <c r="K167" i="4"/>
  <c r="K171" i="4"/>
  <c r="K175" i="4"/>
  <c r="K179" i="4"/>
  <c r="K183" i="4"/>
  <c r="K187" i="4"/>
  <c r="K191" i="4"/>
  <c r="K195" i="4"/>
  <c r="K199" i="4"/>
  <c r="K203" i="4"/>
  <c r="K207" i="4"/>
  <c r="K211" i="4"/>
  <c r="K215" i="4"/>
  <c r="K120" i="4"/>
  <c r="K136" i="4"/>
  <c r="K152" i="4"/>
  <c r="K168" i="4"/>
  <c r="K176" i="4"/>
  <c r="K184" i="4"/>
  <c r="K192" i="4"/>
  <c r="K200" i="4"/>
  <c r="K208" i="4"/>
  <c r="K116" i="4"/>
  <c r="K132" i="4"/>
  <c r="K164" i="4"/>
  <c r="K181" i="4"/>
  <c r="K197" i="4"/>
  <c r="K213" i="4"/>
  <c r="K124" i="4"/>
  <c r="K140" i="4"/>
  <c r="K156" i="4"/>
  <c r="K169" i="4"/>
  <c r="K177" i="4"/>
  <c r="K185" i="4"/>
  <c r="K193" i="4"/>
  <c r="K201" i="4"/>
  <c r="K209" i="4"/>
  <c r="K128" i="4"/>
  <c r="K144" i="4"/>
  <c r="K160" i="4"/>
  <c r="K172" i="4"/>
  <c r="K180" i="4"/>
  <c r="K188" i="4"/>
  <c r="K196" i="4"/>
  <c r="K204" i="4"/>
  <c r="K212" i="4"/>
  <c r="K148" i="4"/>
  <c r="K173" i="4"/>
  <c r="K189" i="4"/>
  <c r="K205" i="4"/>
  <c r="J117" i="4"/>
  <c r="J121" i="4"/>
  <c r="J125" i="4"/>
  <c r="J129" i="4"/>
  <c r="J114" i="4"/>
  <c r="J217" i="4" s="1"/>
  <c r="J118" i="4"/>
  <c r="J122" i="4"/>
  <c r="J126" i="4"/>
  <c r="J130" i="4"/>
  <c r="J134" i="4"/>
  <c r="J138" i="4"/>
  <c r="J142" i="4"/>
  <c r="J146" i="4"/>
  <c r="J150" i="4"/>
  <c r="J154" i="4"/>
  <c r="J158" i="4"/>
  <c r="J162" i="4"/>
  <c r="J166" i="4"/>
  <c r="J170" i="4"/>
  <c r="J174" i="4"/>
  <c r="J178" i="4"/>
  <c r="J182" i="4"/>
  <c r="J186" i="4"/>
  <c r="J190" i="4"/>
  <c r="J194" i="4"/>
  <c r="J198" i="4"/>
  <c r="J202" i="4"/>
  <c r="J206" i="4"/>
  <c r="J210" i="4"/>
  <c r="J214" i="4"/>
  <c r="J115" i="4"/>
  <c r="J119" i="4"/>
  <c r="J123" i="4"/>
  <c r="J127" i="4"/>
  <c r="J131" i="4"/>
  <c r="J135" i="4"/>
  <c r="J139" i="4"/>
  <c r="J143" i="4"/>
  <c r="J147" i="4"/>
  <c r="J151" i="4"/>
  <c r="J155" i="4"/>
  <c r="J159" i="4"/>
  <c r="J163" i="4"/>
  <c r="J167" i="4"/>
  <c r="J171" i="4"/>
  <c r="J175" i="4"/>
  <c r="J179" i="4"/>
  <c r="J183" i="4"/>
  <c r="J187" i="4"/>
  <c r="J191" i="4"/>
  <c r="J195" i="4"/>
  <c r="J199" i="4"/>
  <c r="J203" i="4"/>
  <c r="J207" i="4"/>
  <c r="J211" i="4"/>
  <c r="J215" i="4"/>
  <c r="J120" i="4"/>
  <c r="J133" i="4"/>
  <c r="J141" i="4"/>
  <c r="J149" i="4"/>
  <c r="J157" i="4"/>
  <c r="J165" i="4"/>
  <c r="J173" i="4"/>
  <c r="J181" i="4"/>
  <c r="J189" i="4"/>
  <c r="J197" i="4"/>
  <c r="J205" i="4"/>
  <c r="J213" i="4"/>
  <c r="J124" i="4"/>
  <c r="J136" i="4"/>
  <c r="J144" i="4"/>
  <c r="J152" i="4"/>
  <c r="J160" i="4"/>
  <c r="J168" i="4"/>
  <c r="J176" i="4"/>
  <c r="J184" i="4"/>
  <c r="J192" i="4"/>
  <c r="J200" i="4"/>
  <c r="J208" i="4"/>
  <c r="J132" i="4"/>
  <c r="J148" i="4"/>
  <c r="J164" i="4"/>
  <c r="J180" i="4"/>
  <c r="J196" i="4"/>
  <c r="J212" i="4"/>
  <c r="J128" i="4"/>
  <c r="J137" i="4"/>
  <c r="J145" i="4"/>
  <c r="J153" i="4"/>
  <c r="J161" i="4"/>
  <c r="J169" i="4"/>
  <c r="J177" i="4"/>
  <c r="J185" i="4"/>
  <c r="J193" i="4"/>
  <c r="J201" i="4"/>
  <c r="J209" i="4"/>
  <c r="J116" i="4"/>
  <c r="J140" i="4"/>
  <c r="J156" i="4"/>
  <c r="J172" i="4"/>
  <c r="J188" i="4"/>
  <c r="J204" i="4"/>
  <c r="I117" i="4"/>
  <c r="I114" i="4"/>
  <c r="I217" i="4" s="1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120" i="4"/>
  <c r="I128" i="4"/>
  <c r="I136" i="4"/>
  <c r="I144" i="4"/>
  <c r="I152" i="4"/>
  <c r="I160" i="4"/>
  <c r="I168" i="4"/>
  <c r="I176" i="4"/>
  <c r="I184" i="4"/>
  <c r="I192" i="4"/>
  <c r="I200" i="4"/>
  <c r="I208" i="4"/>
  <c r="I133" i="4"/>
  <c r="I149" i="4"/>
  <c r="I165" i="4"/>
  <c r="I181" i="4"/>
  <c r="I205" i="4"/>
  <c r="I121" i="4"/>
  <c r="I129" i="4"/>
  <c r="I137" i="4"/>
  <c r="I145" i="4"/>
  <c r="I153" i="4"/>
  <c r="I161" i="4"/>
  <c r="I169" i="4"/>
  <c r="I177" i="4"/>
  <c r="I185" i="4"/>
  <c r="I193" i="4"/>
  <c r="I201" i="4"/>
  <c r="I209" i="4"/>
  <c r="I124" i="4"/>
  <c r="I132" i="4"/>
  <c r="I140" i="4"/>
  <c r="I148" i="4"/>
  <c r="I156" i="4"/>
  <c r="I164" i="4"/>
  <c r="I172" i="4"/>
  <c r="I180" i="4"/>
  <c r="I188" i="4"/>
  <c r="I196" i="4"/>
  <c r="I204" i="4"/>
  <c r="I212" i="4"/>
  <c r="I116" i="4"/>
  <c r="I125" i="4"/>
  <c r="I141" i="4"/>
  <c r="I157" i="4"/>
  <c r="I173" i="4"/>
  <c r="I189" i="4"/>
  <c r="I197" i="4"/>
  <c r="I213" i="4"/>
  <c r="H114" i="4"/>
  <c r="H217" i="4" s="1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115" i="4"/>
  <c r="H119" i="4"/>
  <c r="H123" i="4"/>
  <c r="H127" i="4"/>
  <c r="H131" i="4"/>
  <c r="H135" i="4"/>
  <c r="H139" i="4"/>
  <c r="H143" i="4"/>
  <c r="H147" i="4"/>
  <c r="H151" i="4"/>
  <c r="H155" i="4"/>
  <c r="H159" i="4"/>
  <c r="H163" i="4"/>
  <c r="H167" i="4"/>
  <c r="H171" i="4"/>
  <c r="H175" i="4"/>
  <c r="H179" i="4"/>
  <c r="H183" i="4"/>
  <c r="H187" i="4"/>
  <c r="H191" i="4"/>
  <c r="H195" i="4"/>
  <c r="H199" i="4"/>
  <c r="H203" i="4"/>
  <c r="H207" i="4"/>
  <c r="H211" i="4"/>
  <c r="H215" i="4"/>
  <c r="H117" i="4"/>
  <c r="H125" i="4"/>
  <c r="H133" i="4"/>
  <c r="H141" i="4"/>
  <c r="H149" i="4"/>
  <c r="H157" i="4"/>
  <c r="H165" i="4"/>
  <c r="H173" i="4"/>
  <c r="H181" i="4"/>
  <c r="H189" i="4"/>
  <c r="H197" i="4"/>
  <c r="H205" i="4"/>
  <c r="H213" i="4"/>
  <c r="H120" i="4"/>
  <c r="H128" i="4"/>
  <c r="H136" i="4"/>
  <c r="H144" i="4"/>
  <c r="H152" i="4"/>
  <c r="H160" i="4"/>
  <c r="H168" i="4"/>
  <c r="H176" i="4"/>
  <c r="H184" i="4"/>
  <c r="H192" i="4"/>
  <c r="H200" i="4"/>
  <c r="H208" i="4"/>
  <c r="H121" i="4"/>
  <c r="H129" i="4"/>
  <c r="H137" i="4"/>
  <c r="H145" i="4"/>
  <c r="H153" i="4"/>
  <c r="H161" i="4"/>
  <c r="H169" i="4"/>
  <c r="H177" i="4"/>
  <c r="H185" i="4"/>
  <c r="H193" i="4"/>
  <c r="H201" i="4"/>
  <c r="H209" i="4"/>
  <c r="H116" i="4"/>
  <c r="H124" i="4"/>
  <c r="H132" i="4"/>
  <c r="H140" i="4"/>
  <c r="H148" i="4"/>
  <c r="H156" i="4"/>
  <c r="H164" i="4"/>
  <c r="H172" i="4"/>
  <c r="H180" i="4"/>
  <c r="H188" i="4"/>
  <c r="H196" i="4"/>
  <c r="H204" i="4"/>
  <c r="H212" i="4"/>
  <c r="G114" i="4"/>
  <c r="G217" i="4" s="1"/>
  <c r="G118" i="4"/>
  <c r="G122" i="4"/>
  <c r="G126" i="4"/>
  <c r="G130" i="4"/>
  <c r="G134" i="4"/>
  <c r="G138" i="4"/>
  <c r="G142" i="4"/>
  <c r="G146" i="4"/>
  <c r="G150" i="4"/>
  <c r="G154" i="4"/>
  <c r="G158" i="4"/>
  <c r="G162" i="4"/>
  <c r="G166" i="4"/>
  <c r="G170" i="4"/>
  <c r="G174" i="4"/>
  <c r="G178" i="4"/>
  <c r="G182" i="4"/>
  <c r="G186" i="4"/>
  <c r="G190" i="4"/>
  <c r="G194" i="4"/>
  <c r="G198" i="4"/>
  <c r="G202" i="4"/>
  <c r="G206" i="4"/>
  <c r="G210" i="4"/>
  <c r="G214" i="4"/>
  <c r="G115" i="4"/>
  <c r="G119" i="4"/>
  <c r="G123" i="4"/>
  <c r="G127" i="4"/>
  <c r="G131" i="4"/>
  <c r="G135" i="4"/>
  <c r="G139" i="4"/>
  <c r="G143" i="4"/>
  <c r="G147" i="4"/>
  <c r="G151" i="4"/>
  <c r="G155" i="4"/>
  <c r="G159" i="4"/>
  <c r="G163" i="4"/>
  <c r="G167" i="4"/>
  <c r="G171" i="4"/>
  <c r="G175" i="4"/>
  <c r="G179" i="4"/>
  <c r="G183" i="4"/>
  <c r="G187" i="4"/>
  <c r="G191" i="4"/>
  <c r="G195" i="4"/>
  <c r="G199" i="4"/>
  <c r="G203" i="4"/>
  <c r="G207" i="4"/>
  <c r="G211" i="4"/>
  <c r="G215" i="4"/>
  <c r="G117" i="4"/>
  <c r="G125" i="4"/>
  <c r="G133" i="4"/>
  <c r="G141" i="4"/>
  <c r="G149" i="4"/>
  <c r="G157" i="4"/>
  <c r="G165" i="4"/>
  <c r="G173" i="4"/>
  <c r="G181" i="4"/>
  <c r="G189" i="4"/>
  <c r="G197" i="4"/>
  <c r="G205" i="4"/>
  <c r="G213" i="4"/>
  <c r="G120" i="4"/>
  <c r="G128" i="4"/>
  <c r="G136" i="4"/>
  <c r="G144" i="4"/>
  <c r="G152" i="4"/>
  <c r="G160" i="4"/>
  <c r="G168" i="4"/>
  <c r="G176" i="4"/>
  <c r="G184" i="4"/>
  <c r="G192" i="4"/>
  <c r="G200" i="4"/>
  <c r="G208" i="4"/>
  <c r="G116" i="4"/>
  <c r="G124" i="4"/>
  <c r="G140" i="4"/>
  <c r="G156" i="4"/>
  <c r="G172" i="4"/>
  <c r="G188" i="4"/>
  <c r="G204" i="4"/>
  <c r="G121" i="4"/>
  <c r="G129" i="4"/>
  <c r="G137" i="4"/>
  <c r="G145" i="4"/>
  <c r="G153" i="4"/>
  <c r="G161" i="4"/>
  <c r="G169" i="4"/>
  <c r="G177" i="4"/>
  <c r="G185" i="4"/>
  <c r="G193" i="4"/>
  <c r="G201" i="4"/>
  <c r="G209" i="4"/>
  <c r="G132" i="4"/>
  <c r="G148" i="4"/>
  <c r="G164" i="4"/>
  <c r="G180" i="4"/>
  <c r="G196" i="4"/>
  <c r="G212" i="4"/>
  <c r="F114" i="4"/>
  <c r="F217" i="4" s="1"/>
  <c r="F118" i="4"/>
  <c r="F122" i="4"/>
  <c r="F126" i="4"/>
  <c r="F130" i="4"/>
  <c r="F134" i="4"/>
  <c r="F138" i="4"/>
  <c r="F142" i="4"/>
  <c r="F146" i="4"/>
  <c r="F150" i="4"/>
  <c r="F154" i="4"/>
  <c r="F158" i="4"/>
  <c r="F162" i="4"/>
  <c r="F166" i="4"/>
  <c r="F170" i="4"/>
  <c r="F174" i="4"/>
  <c r="F178" i="4"/>
  <c r="F182" i="4"/>
  <c r="F186" i="4"/>
  <c r="F190" i="4"/>
  <c r="F194" i="4"/>
  <c r="F198" i="4"/>
  <c r="F202" i="4"/>
  <c r="F206" i="4"/>
  <c r="F210" i="4"/>
  <c r="F214" i="4"/>
  <c r="F115" i="4"/>
  <c r="F119" i="4"/>
  <c r="F123" i="4"/>
  <c r="F127" i="4"/>
  <c r="F131" i="4"/>
  <c r="F135" i="4"/>
  <c r="F139" i="4"/>
  <c r="F143" i="4"/>
  <c r="F147" i="4"/>
  <c r="F151" i="4"/>
  <c r="F155" i="4"/>
  <c r="F159" i="4"/>
  <c r="F163" i="4"/>
  <c r="F167" i="4"/>
  <c r="F171" i="4"/>
  <c r="F175" i="4"/>
  <c r="F179" i="4"/>
  <c r="F183" i="4"/>
  <c r="F187" i="4"/>
  <c r="F191" i="4"/>
  <c r="F195" i="4"/>
  <c r="F199" i="4"/>
  <c r="F203" i="4"/>
  <c r="F207" i="4"/>
  <c r="F211" i="4"/>
  <c r="F215" i="4"/>
  <c r="F117" i="4"/>
  <c r="F125" i="4"/>
  <c r="F133" i="4"/>
  <c r="F141" i="4"/>
  <c r="F149" i="4"/>
  <c r="F157" i="4"/>
  <c r="F165" i="4"/>
  <c r="F173" i="4"/>
  <c r="F181" i="4"/>
  <c r="F189" i="4"/>
  <c r="F197" i="4"/>
  <c r="F205" i="4"/>
  <c r="F213" i="4"/>
  <c r="F120" i="4"/>
  <c r="F128" i="4"/>
  <c r="F136" i="4"/>
  <c r="F144" i="4"/>
  <c r="F152" i="4"/>
  <c r="F160" i="4"/>
  <c r="F168" i="4"/>
  <c r="F176" i="4"/>
  <c r="F184" i="4"/>
  <c r="F192" i="4"/>
  <c r="F200" i="4"/>
  <c r="F208" i="4"/>
  <c r="F121" i="4"/>
  <c r="F129" i="4"/>
  <c r="F137" i="4"/>
  <c r="F145" i="4"/>
  <c r="F153" i="4"/>
  <c r="F161" i="4"/>
  <c r="F169" i="4"/>
  <c r="F177" i="4"/>
  <c r="F185" i="4"/>
  <c r="F193" i="4"/>
  <c r="F201" i="4"/>
  <c r="F209" i="4"/>
  <c r="F116" i="4"/>
  <c r="F124" i="4"/>
  <c r="F132" i="4"/>
  <c r="F140" i="4"/>
  <c r="F148" i="4"/>
  <c r="F156" i="4"/>
  <c r="F164" i="4"/>
  <c r="F172" i="4"/>
  <c r="F180" i="4"/>
  <c r="F188" i="4"/>
  <c r="F196" i="4"/>
  <c r="F204" i="4"/>
  <c r="F212" i="4"/>
  <c r="E114" i="4"/>
  <c r="E217" i="4" s="1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117" i="4"/>
  <c r="E123" i="4"/>
  <c r="E128" i="4"/>
  <c r="E133" i="4"/>
  <c r="E139" i="4"/>
  <c r="E144" i="4"/>
  <c r="E149" i="4"/>
  <c r="E155" i="4"/>
  <c r="E160" i="4"/>
  <c r="E165" i="4"/>
  <c r="E171" i="4"/>
  <c r="E176" i="4"/>
  <c r="E181" i="4"/>
  <c r="E187" i="4"/>
  <c r="E192" i="4"/>
  <c r="E197" i="4"/>
  <c r="E203" i="4"/>
  <c r="E208" i="4"/>
  <c r="E213" i="4"/>
  <c r="E119" i="4"/>
  <c r="E124" i="4"/>
  <c r="E129" i="4"/>
  <c r="E135" i="4"/>
  <c r="E140" i="4"/>
  <c r="E145" i="4"/>
  <c r="E151" i="4"/>
  <c r="E156" i="4"/>
  <c r="E161" i="4"/>
  <c r="E167" i="4"/>
  <c r="E172" i="4"/>
  <c r="E177" i="4"/>
  <c r="E183" i="4"/>
  <c r="E188" i="4"/>
  <c r="E193" i="4"/>
  <c r="E199" i="4"/>
  <c r="E204" i="4"/>
  <c r="E209" i="4"/>
  <c r="E215" i="4"/>
  <c r="E115" i="4"/>
  <c r="E120" i="4"/>
  <c r="E125" i="4"/>
  <c r="E131" i="4"/>
  <c r="E136" i="4"/>
  <c r="E141" i="4"/>
  <c r="E147" i="4"/>
  <c r="E152" i="4"/>
  <c r="E157" i="4"/>
  <c r="E163" i="4"/>
  <c r="E168" i="4"/>
  <c r="E173" i="4"/>
  <c r="E179" i="4"/>
  <c r="E184" i="4"/>
  <c r="E189" i="4"/>
  <c r="E195" i="4"/>
  <c r="E200" i="4"/>
  <c r="E205" i="4"/>
  <c r="E211" i="4"/>
  <c r="E116" i="4"/>
  <c r="E121" i="4"/>
  <c r="E127" i="4"/>
  <c r="E132" i="4"/>
  <c r="E137" i="4"/>
  <c r="E143" i="4"/>
  <c r="E148" i="4"/>
  <c r="E153" i="4"/>
  <c r="E159" i="4"/>
  <c r="E180" i="4"/>
  <c r="E201" i="4"/>
  <c r="E169" i="4"/>
  <c r="E191" i="4"/>
  <c r="E175" i="4"/>
  <c r="E196" i="4"/>
  <c r="E164" i="4"/>
  <c r="E185" i="4"/>
  <c r="E207" i="4"/>
  <c r="E212" i="4"/>
  <c r="D114" i="4"/>
  <c r="D217" i="4" s="1"/>
  <c r="D118" i="4"/>
  <c r="D122" i="4"/>
  <c r="D126" i="4"/>
  <c r="D130" i="4"/>
  <c r="D134" i="4"/>
  <c r="D138" i="4"/>
  <c r="D142" i="4"/>
  <c r="D146" i="4"/>
  <c r="D150" i="4"/>
  <c r="D154" i="4"/>
  <c r="D158" i="4"/>
  <c r="D162" i="4"/>
  <c r="D166" i="4"/>
  <c r="D170" i="4"/>
  <c r="D174" i="4"/>
  <c r="D178" i="4"/>
  <c r="D182" i="4"/>
  <c r="D186" i="4"/>
  <c r="D190" i="4"/>
  <c r="D194" i="4"/>
  <c r="D198" i="4"/>
  <c r="D202" i="4"/>
  <c r="D206" i="4"/>
  <c r="D210" i="4"/>
  <c r="D214" i="4"/>
  <c r="D119" i="4"/>
  <c r="D124" i="4"/>
  <c r="D129" i="4"/>
  <c r="D135" i="4"/>
  <c r="D140" i="4"/>
  <c r="D145" i="4"/>
  <c r="D151" i="4"/>
  <c r="D156" i="4"/>
  <c r="D161" i="4"/>
  <c r="D167" i="4"/>
  <c r="D172" i="4"/>
  <c r="D177" i="4"/>
  <c r="D183" i="4"/>
  <c r="D188" i="4"/>
  <c r="D193" i="4"/>
  <c r="D199" i="4"/>
  <c r="D204" i="4"/>
  <c r="D209" i="4"/>
  <c r="D215" i="4"/>
  <c r="D115" i="4"/>
  <c r="D120" i="4"/>
  <c r="D125" i="4"/>
  <c r="D131" i="4"/>
  <c r="D136" i="4"/>
  <c r="D141" i="4"/>
  <c r="D147" i="4"/>
  <c r="D152" i="4"/>
  <c r="D157" i="4"/>
  <c r="D163" i="4"/>
  <c r="D168" i="4"/>
  <c r="D173" i="4"/>
  <c r="D179" i="4"/>
  <c r="D184" i="4"/>
  <c r="D189" i="4"/>
  <c r="D195" i="4"/>
  <c r="D200" i="4"/>
  <c r="D205" i="4"/>
  <c r="D211" i="4"/>
  <c r="D133" i="4"/>
  <c r="D144" i="4"/>
  <c r="D160" i="4"/>
  <c r="D171" i="4"/>
  <c r="D181" i="4"/>
  <c r="D192" i="4"/>
  <c r="D203" i="4"/>
  <c r="D213" i="4"/>
  <c r="D116" i="4"/>
  <c r="D121" i="4"/>
  <c r="D127" i="4"/>
  <c r="D132" i="4"/>
  <c r="D137" i="4"/>
  <c r="D143" i="4"/>
  <c r="D148" i="4"/>
  <c r="D153" i="4"/>
  <c r="D159" i="4"/>
  <c r="D164" i="4"/>
  <c r="D169" i="4"/>
  <c r="D175" i="4"/>
  <c r="D180" i="4"/>
  <c r="D185" i="4"/>
  <c r="D191" i="4"/>
  <c r="D196" i="4"/>
  <c r="D201" i="4"/>
  <c r="D207" i="4"/>
  <c r="D212" i="4"/>
  <c r="D117" i="4"/>
  <c r="D123" i="4"/>
  <c r="D128" i="4"/>
  <c r="D139" i="4"/>
  <c r="D149" i="4"/>
  <c r="D155" i="4"/>
  <c r="D165" i="4"/>
  <c r="D176" i="4"/>
  <c r="D187" i="4"/>
  <c r="D197" i="4"/>
  <c r="D208" i="4"/>
  <c r="C117" i="4"/>
  <c r="C114" i="4"/>
  <c r="C217" i="4" s="1"/>
  <c r="C118" i="4"/>
  <c r="C122" i="4"/>
  <c r="C126" i="4"/>
  <c r="C130" i="4"/>
  <c r="C134" i="4"/>
  <c r="C138" i="4"/>
  <c r="C142" i="4"/>
  <c r="C146" i="4"/>
  <c r="C150" i="4"/>
  <c r="C154" i="4"/>
  <c r="C158" i="4"/>
  <c r="C162" i="4"/>
  <c r="C166" i="4"/>
  <c r="C170" i="4"/>
  <c r="C174" i="4"/>
  <c r="C178" i="4"/>
  <c r="C182" i="4"/>
  <c r="C186" i="4"/>
  <c r="C190" i="4"/>
  <c r="C194" i="4"/>
  <c r="C198" i="4"/>
  <c r="C202" i="4"/>
  <c r="C206" i="4"/>
  <c r="C210" i="4"/>
  <c r="C214" i="4"/>
  <c r="C115" i="4"/>
  <c r="C119" i="4"/>
  <c r="C123" i="4"/>
  <c r="C127" i="4"/>
  <c r="C131" i="4"/>
  <c r="C135" i="4"/>
  <c r="C139" i="4"/>
  <c r="C143" i="4"/>
  <c r="C147" i="4"/>
  <c r="C151" i="4"/>
  <c r="C155" i="4"/>
  <c r="C159" i="4"/>
  <c r="C163" i="4"/>
  <c r="C167" i="4"/>
  <c r="C171" i="4"/>
  <c r="C175" i="4"/>
  <c r="C179" i="4"/>
  <c r="C183" i="4"/>
  <c r="C187" i="4"/>
  <c r="C191" i="4"/>
  <c r="C195" i="4"/>
  <c r="C199" i="4"/>
  <c r="C203" i="4"/>
  <c r="C207" i="4"/>
  <c r="C211" i="4"/>
  <c r="C215" i="4"/>
  <c r="C120" i="4"/>
  <c r="C128" i="4"/>
  <c r="C136" i="4"/>
  <c r="C144" i="4"/>
  <c r="C152" i="4"/>
  <c r="C160" i="4"/>
  <c r="C168" i="4"/>
  <c r="C176" i="4"/>
  <c r="C184" i="4"/>
  <c r="C192" i="4"/>
  <c r="C200" i="4"/>
  <c r="C208" i="4"/>
  <c r="C121" i="4"/>
  <c r="C129" i="4"/>
  <c r="C137" i="4"/>
  <c r="C145" i="4"/>
  <c r="C153" i="4"/>
  <c r="C161" i="4"/>
  <c r="C169" i="4"/>
  <c r="C177" i="4"/>
  <c r="C185" i="4"/>
  <c r="C193" i="4"/>
  <c r="C201" i="4"/>
  <c r="C209" i="4"/>
  <c r="C116" i="4"/>
  <c r="C133" i="4"/>
  <c r="C149" i="4"/>
  <c r="C165" i="4"/>
  <c r="C181" i="4"/>
  <c r="C197" i="4"/>
  <c r="C213" i="4"/>
  <c r="C124" i="4"/>
  <c r="C132" i="4"/>
  <c r="C140" i="4"/>
  <c r="C148" i="4"/>
  <c r="C156" i="4"/>
  <c r="C164" i="4"/>
  <c r="C172" i="4"/>
  <c r="C180" i="4"/>
  <c r="C188" i="4"/>
  <c r="C196" i="4"/>
  <c r="C204" i="4"/>
  <c r="C212" i="4"/>
  <c r="C125" i="4"/>
  <c r="C141" i="4"/>
  <c r="C157" i="4"/>
  <c r="C173" i="4"/>
  <c r="C189" i="4"/>
  <c r="C205" i="4"/>
  <c r="B114" i="4"/>
  <c r="B217" i="4" s="1"/>
  <c r="B118" i="4"/>
  <c r="B122" i="4"/>
  <c r="B126" i="4"/>
  <c r="B130" i="4"/>
  <c r="B134" i="4"/>
  <c r="B138" i="4"/>
  <c r="B142" i="4"/>
  <c r="B146" i="4"/>
  <c r="B150" i="4"/>
  <c r="B154" i="4"/>
  <c r="B158" i="4"/>
  <c r="B162" i="4"/>
  <c r="B166" i="4"/>
  <c r="B170" i="4"/>
  <c r="B174" i="4"/>
  <c r="B178" i="4"/>
  <c r="B182" i="4"/>
  <c r="B186" i="4"/>
  <c r="B190" i="4"/>
  <c r="B194" i="4"/>
  <c r="B198" i="4"/>
  <c r="B202" i="4"/>
  <c r="B206" i="4"/>
  <c r="B210" i="4"/>
  <c r="B214" i="4"/>
  <c r="B115" i="4"/>
  <c r="B119" i="4"/>
  <c r="B123" i="4"/>
  <c r="B127" i="4"/>
  <c r="B131" i="4"/>
  <c r="B135" i="4"/>
  <c r="B139" i="4"/>
  <c r="B143" i="4"/>
  <c r="B147" i="4"/>
  <c r="B151" i="4"/>
  <c r="B155" i="4"/>
  <c r="B159" i="4"/>
  <c r="B163" i="4"/>
  <c r="B167" i="4"/>
  <c r="B171" i="4"/>
  <c r="B175" i="4"/>
  <c r="B179" i="4"/>
  <c r="B183" i="4"/>
  <c r="B187" i="4"/>
  <c r="B191" i="4"/>
  <c r="B195" i="4"/>
  <c r="B199" i="4"/>
  <c r="B203" i="4"/>
  <c r="B207" i="4"/>
  <c r="B211" i="4"/>
  <c r="B215" i="4"/>
  <c r="B117" i="4"/>
  <c r="B125" i="4"/>
  <c r="B133" i="4"/>
  <c r="B141" i="4"/>
  <c r="B149" i="4"/>
  <c r="B157" i="4"/>
  <c r="B165" i="4"/>
  <c r="B173" i="4"/>
  <c r="B181" i="4"/>
  <c r="B189" i="4"/>
  <c r="B197" i="4"/>
  <c r="B205" i="4"/>
  <c r="B213" i="4"/>
  <c r="B120" i="4"/>
  <c r="B128" i="4"/>
  <c r="B136" i="4"/>
  <c r="B144" i="4"/>
  <c r="B152" i="4"/>
  <c r="B160" i="4"/>
  <c r="B168" i="4"/>
  <c r="B176" i="4"/>
  <c r="B184" i="4"/>
  <c r="B192" i="4"/>
  <c r="B200" i="4"/>
  <c r="B208" i="4"/>
  <c r="B121" i="4"/>
  <c r="B129" i="4"/>
  <c r="B137" i="4"/>
  <c r="B145" i="4"/>
  <c r="B153" i="4"/>
  <c r="B161" i="4"/>
  <c r="B169" i="4"/>
  <c r="B177" i="4"/>
  <c r="B185" i="4"/>
  <c r="B193" i="4"/>
  <c r="B201" i="4"/>
  <c r="B209" i="4"/>
  <c r="B116" i="4"/>
  <c r="B124" i="4"/>
  <c r="B132" i="4"/>
  <c r="B140" i="4"/>
  <c r="B148" i="4"/>
  <c r="B156" i="4"/>
  <c r="B164" i="4"/>
  <c r="B172" i="4"/>
  <c r="B180" i="4"/>
  <c r="B188" i="4"/>
  <c r="B196" i="4"/>
  <c r="B204" i="4"/>
  <c r="B212" i="4"/>
  <c r="J218" i="4" l="1"/>
  <c r="J219" i="4" s="1"/>
  <c r="J220" i="4" s="1"/>
  <c r="J221" i="4" s="1"/>
  <c r="J222" i="4" s="1"/>
  <c r="J223" i="4" s="1"/>
  <c r="J224" i="4" s="1"/>
  <c r="J225" i="4" s="1"/>
  <c r="J226" i="4" s="1"/>
  <c r="J227" i="4" s="1"/>
  <c r="J228" i="4" s="1"/>
  <c r="J229" i="4" s="1"/>
  <c r="J230" i="4" s="1"/>
  <c r="J231" i="4" s="1"/>
  <c r="J232" i="4" s="1"/>
  <c r="J233" i="4" s="1"/>
  <c r="J234" i="4" s="1"/>
  <c r="J235" i="4" s="1"/>
  <c r="J236" i="4" s="1"/>
  <c r="J237" i="4" s="1"/>
  <c r="J238" i="4" s="1"/>
  <c r="J239" i="4" s="1"/>
  <c r="J240" i="4" s="1"/>
  <c r="J241" i="4" s="1"/>
  <c r="J242" i="4" s="1"/>
  <c r="J243" i="4" s="1"/>
  <c r="J244" i="4" s="1"/>
  <c r="J245" i="4" s="1"/>
  <c r="J246" i="4" s="1"/>
  <c r="J247" i="4" s="1"/>
  <c r="J248" i="4" s="1"/>
  <c r="J249" i="4" s="1"/>
  <c r="J250" i="4" s="1"/>
  <c r="J251" i="4" s="1"/>
  <c r="J252" i="4" s="1"/>
  <c r="J253" i="4" s="1"/>
  <c r="J254" i="4" s="1"/>
  <c r="J255" i="4" s="1"/>
  <c r="J256" i="4" s="1"/>
  <c r="J257" i="4" s="1"/>
  <c r="J258" i="4" s="1"/>
  <c r="J259" i="4" s="1"/>
  <c r="J260" i="4" s="1"/>
  <c r="J261" i="4" s="1"/>
  <c r="J262" i="4" s="1"/>
  <c r="J263" i="4" s="1"/>
  <c r="J264" i="4" s="1"/>
  <c r="J265" i="4" s="1"/>
  <c r="J266" i="4" s="1"/>
  <c r="J267" i="4" s="1"/>
  <c r="J268" i="4" s="1"/>
  <c r="J269" i="4" s="1"/>
  <c r="J270" i="4" s="1"/>
  <c r="J271" i="4" s="1"/>
  <c r="J272" i="4" s="1"/>
  <c r="J273" i="4" s="1"/>
  <c r="J274" i="4" s="1"/>
  <c r="J275" i="4" s="1"/>
  <c r="J276" i="4" s="1"/>
  <c r="J277" i="4" s="1"/>
  <c r="J278" i="4" s="1"/>
  <c r="J279" i="4" s="1"/>
  <c r="J280" i="4" s="1"/>
  <c r="J281" i="4" s="1"/>
  <c r="J282" i="4" s="1"/>
  <c r="J283" i="4" s="1"/>
  <c r="J284" i="4" s="1"/>
  <c r="J285" i="4" s="1"/>
  <c r="J286" i="4" s="1"/>
  <c r="J287" i="4" s="1"/>
  <c r="J288" i="4" s="1"/>
  <c r="J289" i="4" s="1"/>
  <c r="J290" i="4" s="1"/>
  <c r="J291" i="4" s="1"/>
  <c r="J292" i="4" s="1"/>
  <c r="J293" i="4" s="1"/>
  <c r="J294" i="4" s="1"/>
  <c r="J295" i="4" s="1"/>
  <c r="J296" i="4" s="1"/>
  <c r="J297" i="4" s="1"/>
  <c r="J298" i="4" s="1"/>
  <c r="J299" i="4" s="1"/>
  <c r="J300" i="4" s="1"/>
  <c r="J301" i="4" s="1"/>
  <c r="J302" i="4" s="1"/>
  <c r="J303" i="4" s="1"/>
  <c r="J304" i="4" s="1"/>
  <c r="J305" i="4" s="1"/>
  <c r="J306" i="4" s="1"/>
  <c r="J307" i="4" s="1"/>
  <c r="J308" i="4" s="1"/>
  <c r="J309" i="4" s="1"/>
  <c r="J310" i="4" s="1"/>
  <c r="J311" i="4" s="1"/>
  <c r="J312" i="4" s="1"/>
  <c r="J313" i="4" s="1"/>
  <c r="J314" i="4" s="1"/>
  <c r="J315" i="4" s="1"/>
  <c r="J316" i="4" s="1"/>
  <c r="J317" i="4" s="1"/>
  <c r="J318" i="4" s="1"/>
  <c r="F218" i="4"/>
  <c r="M218" i="4"/>
  <c r="M219" i="4" s="1"/>
  <c r="M220" i="4" s="1"/>
  <c r="M221" i="4" s="1"/>
  <c r="M222" i="4" s="1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M240" i="4" s="1"/>
  <c r="M241" i="4" s="1"/>
  <c r="M242" i="4" s="1"/>
  <c r="M243" i="4" s="1"/>
  <c r="M244" i="4" s="1"/>
  <c r="M245" i="4" s="1"/>
  <c r="M246" i="4" s="1"/>
  <c r="M247" i="4" s="1"/>
  <c r="M248" i="4" s="1"/>
  <c r="M249" i="4" s="1"/>
  <c r="M250" i="4" s="1"/>
  <c r="M251" i="4" s="1"/>
  <c r="M252" i="4" s="1"/>
  <c r="M253" i="4" s="1"/>
  <c r="M254" i="4" s="1"/>
  <c r="M255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M266" i="4" s="1"/>
  <c r="M267" i="4" s="1"/>
  <c r="M268" i="4" s="1"/>
  <c r="M269" i="4" s="1"/>
  <c r="M270" i="4" s="1"/>
  <c r="M271" i="4" s="1"/>
  <c r="M272" i="4" s="1"/>
  <c r="M273" i="4" s="1"/>
  <c r="M274" i="4" s="1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M292" i="4" s="1"/>
  <c r="M293" i="4" s="1"/>
  <c r="M294" i="4" s="1"/>
  <c r="M295" i="4" s="1"/>
  <c r="M296" i="4" s="1"/>
  <c r="M297" i="4" s="1"/>
  <c r="M298" i="4" s="1"/>
  <c r="M299" i="4" s="1"/>
  <c r="M300" i="4" s="1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M318" i="4" s="1"/>
  <c r="L218" i="4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K218" i="4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K242" i="4" s="1"/>
  <c r="K243" i="4" s="1"/>
  <c r="K244" i="4" s="1"/>
  <c r="K245" i="4" s="1"/>
  <c r="K246" i="4" s="1"/>
  <c r="K247" i="4" s="1"/>
  <c r="K248" i="4" s="1"/>
  <c r="K249" i="4" s="1"/>
  <c r="K250" i="4" s="1"/>
  <c r="K251" i="4" s="1"/>
  <c r="K252" i="4" s="1"/>
  <c r="K253" i="4" s="1"/>
  <c r="K254" i="4" s="1"/>
  <c r="K255" i="4" s="1"/>
  <c r="K256" i="4" s="1"/>
  <c r="K257" i="4" s="1"/>
  <c r="K258" i="4" s="1"/>
  <c r="K259" i="4" s="1"/>
  <c r="K260" i="4" s="1"/>
  <c r="K261" i="4" s="1"/>
  <c r="K262" i="4" s="1"/>
  <c r="K263" i="4" s="1"/>
  <c r="K264" i="4" s="1"/>
  <c r="K265" i="4" s="1"/>
  <c r="K266" i="4" s="1"/>
  <c r="K267" i="4" s="1"/>
  <c r="K268" i="4" s="1"/>
  <c r="K269" i="4" s="1"/>
  <c r="K270" i="4" s="1"/>
  <c r="K271" i="4" s="1"/>
  <c r="K272" i="4" s="1"/>
  <c r="K273" i="4" s="1"/>
  <c r="K274" i="4" s="1"/>
  <c r="K275" i="4" s="1"/>
  <c r="K276" i="4" s="1"/>
  <c r="K277" i="4" s="1"/>
  <c r="K278" i="4" s="1"/>
  <c r="K279" i="4" s="1"/>
  <c r="K280" i="4" s="1"/>
  <c r="K281" i="4" s="1"/>
  <c r="K282" i="4" s="1"/>
  <c r="K283" i="4" s="1"/>
  <c r="K284" i="4" s="1"/>
  <c r="K285" i="4" s="1"/>
  <c r="K286" i="4" s="1"/>
  <c r="K287" i="4" s="1"/>
  <c r="K288" i="4" s="1"/>
  <c r="K289" i="4" s="1"/>
  <c r="K290" i="4" s="1"/>
  <c r="K291" i="4" s="1"/>
  <c r="K292" i="4" s="1"/>
  <c r="K293" i="4" s="1"/>
  <c r="K294" i="4" s="1"/>
  <c r="K295" i="4" s="1"/>
  <c r="K296" i="4" s="1"/>
  <c r="K297" i="4" s="1"/>
  <c r="K298" i="4" s="1"/>
  <c r="K299" i="4" s="1"/>
  <c r="K300" i="4" s="1"/>
  <c r="K301" i="4" s="1"/>
  <c r="K302" i="4" s="1"/>
  <c r="K303" i="4" s="1"/>
  <c r="K304" i="4" s="1"/>
  <c r="K305" i="4" s="1"/>
  <c r="K306" i="4" s="1"/>
  <c r="K307" i="4" s="1"/>
  <c r="K308" i="4" s="1"/>
  <c r="K309" i="4" s="1"/>
  <c r="K310" i="4" s="1"/>
  <c r="K311" i="4" s="1"/>
  <c r="K312" i="4" s="1"/>
  <c r="K313" i="4" s="1"/>
  <c r="K314" i="4" s="1"/>
  <c r="K315" i="4" s="1"/>
  <c r="K316" i="4" s="1"/>
  <c r="K317" i="4" s="1"/>
  <c r="K318" i="4" s="1"/>
  <c r="G218" i="4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I218" i="4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H218" i="4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D218" i="4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F219" i="4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E218" i="4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C218" i="4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B218" i="4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</calcChain>
</file>

<file path=xl/sharedStrings.xml><?xml version="1.0" encoding="utf-8"?>
<sst xmlns="http://schemas.openxmlformats.org/spreadsheetml/2006/main" count="117" uniqueCount="68">
  <si>
    <t>Division A</t>
  </si>
  <si>
    <t>Business 1</t>
  </si>
  <si>
    <t>Business 2</t>
  </si>
  <si>
    <t>Business 3</t>
  </si>
  <si>
    <t>Business 4</t>
  </si>
  <si>
    <t>Division B</t>
  </si>
  <si>
    <t>Enterprise Total</t>
  </si>
  <si>
    <t>Risk</t>
  </si>
  <si>
    <t>Reliability</t>
  </si>
  <si>
    <t>Financial</t>
  </si>
  <si>
    <t>Safety</t>
  </si>
  <si>
    <t>Insurance</t>
  </si>
  <si>
    <t>Replace Equipment</t>
  </si>
  <si>
    <t>F_Bus1</t>
  </si>
  <si>
    <t>F_Bus2</t>
  </si>
  <si>
    <t>S_Bus1</t>
  </si>
  <si>
    <t>S_Bus2</t>
  </si>
  <si>
    <t>F_Bus3</t>
  </si>
  <si>
    <t>F_Bus4</t>
  </si>
  <si>
    <t>S_Bus3</t>
  </si>
  <si>
    <t>S_Bus4</t>
  </si>
  <si>
    <t>R_Bus1</t>
  </si>
  <si>
    <t>R_Bus2</t>
  </si>
  <si>
    <t>R_Bus3</t>
  </si>
  <si>
    <t>R_Bus4</t>
  </si>
  <si>
    <t>Average</t>
  </si>
  <si>
    <t>90th Percentile</t>
  </si>
  <si>
    <t>PM_Meta</t>
  </si>
  <si>
    <t>PM_Meta_Index</t>
  </si>
  <si>
    <t>Generated with the SIPmath™ Modeler Tools from ProbabilityManagement.org</t>
  </si>
  <si>
    <t>Index</t>
  </si>
  <si>
    <t>Values</t>
  </si>
  <si>
    <t>Integer chart?</t>
  </si>
  <si>
    <t>Loss Exceedence</t>
  </si>
  <si>
    <t>Number of Bins</t>
  </si>
  <si>
    <t>Label position</t>
  </si>
  <si>
    <t>Bin Width</t>
  </si>
  <si>
    <t>Decimals</t>
  </si>
  <si>
    <t>Scale</t>
  </si>
  <si>
    <t>Use Axis Title?</t>
  </si>
  <si>
    <t>Axis Title</t>
  </si>
  <si>
    <t>Min</t>
  </si>
  <si>
    <t>Bin Range</t>
  </si>
  <si>
    <t>Frequency</t>
  </si>
  <si>
    <t>Cumulative</t>
  </si>
  <si>
    <t>Labels</t>
  </si>
  <si>
    <t>F_Div_A</t>
  </si>
  <si>
    <t>F_Div_B</t>
  </si>
  <si>
    <t>F_Total</t>
  </si>
  <si>
    <t>S_Div_A</t>
  </si>
  <si>
    <t>S_Div_B</t>
  </si>
  <si>
    <t>S_Total</t>
  </si>
  <si>
    <t>R_Div_A</t>
  </si>
  <si>
    <t>R_Div_B</t>
  </si>
  <si>
    <t>R_Total</t>
  </si>
  <si>
    <t>Avg.</t>
  </si>
  <si>
    <t>Limit / Chance</t>
  </si>
  <si>
    <t>x</t>
  </si>
  <si>
    <t>Safety Training</t>
  </si>
  <si>
    <t>Tolerance</t>
  </si>
  <si>
    <t>Percentile</t>
  </si>
  <si>
    <t>Hypothetical Consolidated Risk Statement</t>
  </si>
  <si>
    <t xml:space="preserve">   Inj.      </t>
  </si>
  <si>
    <t xml:space="preserve">  Safety   </t>
  </si>
  <si>
    <t xml:space="preserve">Financial </t>
  </si>
  <si>
    <t xml:space="preserve">   $M        </t>
  </si>
  <si>
    <t>Mitigations</t>
  </si>
  <si>
    <t xml:space="preserve">min.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</si>
</sst>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0.0"/>
  </numFmts>
  <fonts count="10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Segoe UI"/>
      <family val="2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4" xfId="0" applyBorder="1"/>
    <xf numFmtId="0" fontId="1" fillId="0" borderId="1" xfId="0" applyFont="1" applyBorder="1" applyAlignment="1">
      <alignment horizontal="right" wrapText="1"/>
    </xf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1" xfId="0" applyFill="1" applyBorder="1"/>
    <xf numFmtId="0" fontId="0" fillId="7" borderId="10" xfId="0" applyFill="1" applyBorder="1"/>
    <xf numFmtId="0" fontId="0" fillId="7" borderId="12" xfId="0" applyFill="1" applyBorder="1"/>
    <xf numFmtId="164" fontId="3" fillId="0" borderId="6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5" fillId="0" borderId="0" xfId="0" applyNumberFormat="1" applyFont="1"/>
    <xf numFmtId="164" fontId="1" fillId="0" borderId="1" xfId="0" applyNumberFormat="1" applyFont="1" applyBorder="1" applyAlignment="1">
      <alignment horizontal="right" wrapText="1"/>
    </xf>
    <xf numFmtId="0" fontId="2" fillId="0" borderId="0" xfId="0" applyFont="1" applyBorder="1" applyAlignment="1"/>
    <xf numFmtId="0" fontId="2" fillId="0" borderId="1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5" fontId="5" fillId="0" borderId="0" xfId="0" applyNumberFormat="1" applyFont="1"/>
    <xf numFmtId="9" fontId="4" fillId="0" borderId="1" xfId="0" applyNumberFormat="1" applyFont="1" applyBorder="1" applyAlignment="1">
      <alignment horizontal="center" wrapText="1"/>
    </xf>
    <xf numFmtId="9" fontId="1" fillId="0" borderId="0" xfId="1" applyFont="1" applyAlignment="1">
      <alignment horizontal="right" wrapText="1"/>
    </xf>
    <xf numFmtId="9" fontId="1" fillId="0" borderId="1" xfId="1" applyFont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right"/>
    </xf>
    <xf numFmtId="9" fontId="0" fillId="0" borderId="0" xfId="1" applyFont="1" applyAlignment="1">
      <alignment horizontal="center" vertical="center"/>
    </xf>
    <xf numFmtId="9" fontId="0" fillId="0" borderId="0" xfId="1" quotePrefix="1" applyFont="1" applyAlignment="1">
      <alignment horizontal="center" vertical="center"/>
    </xf>
    <xf numFmtId="0" fontId="0" fillId="9" borderId="0" xfId="0" applyFill="1" applyAlignment="1">
      <alignment horizontal="right"/>
    </xf>
    <xf numFmtId="9" fontId="0" fillId="0" borderId="0" xfId="0" applyNumberFormat="1"/>
    <xf numFmtId="0" fontId="0" fillId="7" borderId="0" xfId="0" applyFill="1" applyBorder="1"/>
    <xf numFmtId="0" fontId="0" fillId="7" borderId="13" xfId="0" applyFill="1" applyBorder="1"/>
    <xf numFmtId="0" fontId="0" fillId="0" borderId="0" xfId="0" applyAlignment="1">
      <alignment horizontal="center"/>
    </xf>
    <xf numFmtId="165" fontId="0" fillId="9" borderId="4" xfId="0" applyNumberForma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9" fontId="0" fillId="0" borderId="0" xfId="0" applyNumberFormat="1" applyFill="1" applyBorder="1"/>
    <xf numFmtId="165" fontId="0" fillId="0" borderId="0" xfId="0" applyNumberFormat="1" applyFill="1" applyBorder="1"/>
    <xf numFmtId="0" fontId="0" fillId="0" borderId="2" xfId="0" applyBorder="1" applyAlignment="1"/>
    <xf numFmtId="0" fontId="0" fillId="0" borderId="0" xfId="0" applyAlignment="1"/>
    <xf numFmtId="0" fontId="0" fillId="9" borderId="4" xfId="0" applyFill="1" applyBorder="1"/>
    <xf numFmtId="0" fontId="9" fillId="0" borderId="0" xfId="0" applyFont="1"/>
    <xf numFmtId="9" fontId="1" fillId="0" borderId="14" xfId="1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64355497229512"/>
          <c:y val="9.4349300087489069E-2"/>
          <c:w val="0.77755139982502186"/>
          <c:h val="0.70037068610975683"/>
        </c:manualLayout>
      </c:layout>
      <c:scatterChart>
        <c:scatterStyle val="smoothMarker"/>
        <c:varyColors val="0"/>
        <c:ser>
          <c:idx val="0"/>
          <c:order val="0"/>
          <c:tx>
            <c:v>Financial Loss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CRS!$G$32:$G$42</c:f>
            </c:numRef>
          </c:xVal>
          <c:yVal>
            <c:numRef>
              <c:f>CRS!$E$32:$E$42</c:f>
            </c:numRef>
          </c:yVal>
          <c:smooth val="1"/>
          <c:extLst>
            <c:ext xmlns:c16="http://schemas.microsoft.com/office/drawing/2014/chart" uri="{C3380CC4-5D6E-409C-BE32-E72D297353CC}">
              <c16:uniqueId val="{00000000-AAA3-486C-96DE-206381AD3358}"/>
            </c:ext>
          </c:extLst>
        </c:ser>
        <c:ser>
          <c:idx val="1"/>
          <c:order val="1"/>
          <c:tx>
            <c:v>Tolerance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CRS!$I$32:$I$42</c:f>
            </c:numRef>
          </c:xVal>
          <c:yVal>
            <c:numRef>
              <c:f>CRS!$E$32:$E$42</c:f>
            </c:numRef>
          </c:yVal>
          <c:smooth val="1"/>
          <c:extLst>
            <c:ext xmlns:c16="http://schemas.microsoft.com/office/drawing/2014/chart" uri="{C3380CC4-5D6E-409C-BE32-E72D297353CC}">
              <c16:uniqueId val="{00000001-AAA3-486C-96DE-206381AD3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746815"/>
        <c:axId val="1017748895"/>
      </c:scatterChart>
      <c:valAx>
        <c:axId val="1017746815"/>
        <c:scaling>
          <c:orientation val="minMax"/>
          <c:max val="50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8895"/>
        <c:crosses val="autoZero"/>
        <c:crossBetween val="midCat"/>
      </c:valAx>
      <c:valAx>
        <c:axId val="101774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6815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77639253426655"/>
          <c:y val="0.88325757101185598"/>
          <c:w val="0.74422462817147861"/>
          <c:h val="0.116742428988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9630611194464"/>
          <c:y val="7.6098235904531297E-2"/>
          <c:w val="0.76576646625708644"/>
          <c:h val="0.72968947888777813"/>
        </c:manualLayout>
      </c:layout>
      <c:scatterChart>
        <c:scatterStyle val="smoothMarker"/>
        <c:varyColors val="0"/>
        <c:ser>
          <c:idx val="0"/>
          <c:order val="0"/>
          <c:tx>
            <c:v>Injuries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CRS!$N$32:$N$42</c:f>
            </c:numRef>
          </c:xVal>
          <c:yVal>
            <c:numRef>
              <c:f>CRS!$L$32:$L$42</c:f>
            </c:numRef>
          </c:yVal>
          <c:smooth val="1"/>
          <c:extLst>
            <c:ext xmlns:c16="http://schemas.microsoft.com/office/drawing/2014/chart" uri="{C3380CC4-5D6E-409C-BE32-E72D297353CC}">
              <c16:uniqueId val="{00000000-AAA3-486C-96DE-206381AD3358}"/>
            </c:ext>
          </c:extLst>
        </c:ser>
        <c:ser>
          <c:idx val="1"/>
          <c:order val="1"/>
          <c:tx>
            <c:v>Tolerance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CRS!$P$32:$P$42</c:f>
            </c:numRef>
          </c:xVal>
          <c:yVal>
            <c:numRef>
              <c:f>CRS!$L$32:$L$42</c:f>
            </c:numRef>
          </c:yVal>
          <c:smooth val="1"/>
          <c:extLst>
            <c:ext xmlns:c16="http://schemas.microsoft.com/office/drawing/2014/chart" uri="{C3380CC4-5D6E-409C-BE32-E72D297353CC}">
              <c16:uniqueId val="{00000001-AAA3-486C-96DE-206381AD3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746815"/>
        <c:axId val="1017748895"/>
      </c:scatterChart>
      <c:valAx>
        <c:axId val="1017746815"/>
        <c:scaling>
          <c:orientation val="minMax"/>
          <c:max val="35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8895"/>
        <c:crosses val="autoZero"/>
        <c:crossBetween val="midCat"/>
      </c:valAx>
      <c:valAx>
        <c:axId val="101774889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6815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86967901613137"/>
          <c:y val="0.88325757101185598"/>
          <c:w val="0.61880491642299928"/>
          <c:h val="0.116742428988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7117235345583"/>
          <c:y val="7.6098235904531297E-2"/>
          <c:w val="0.75553623505395162"/>
          <c:h val="0.72277145744191174"/>
        </c:manualLayout>
      </c:layout>
      <c:scatterChart>
        <c:scatterStyle val="smoothMarker"/>
        <c:varyColors val="0"/>
        <c:ser>
          <c:idx val="0"/>
          <c:order val="0"/>
          <c:tx>
            <c:v>Outage Minutes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CRS!$U$32:$U$42</c:f>
            </c:numRef>
          </c:xVal>
          <c:yVal>
            <c:numRef>
              <c:f>CRS!$S$32:$S$42</c:f>
            </c:numRef>
          </c:yVal>
          <c:smooth val="1"/>
          <c:extLst>
            <c:ext xmlns:c16="http://schemas.microsoft.com/office/drawing/2014/chart" uri="{C3380CC4-5D6E-409C-BE32-E72D297353CC}">
              <c16:uniqueId val="{00000000-AAA3-486C-96DE-206381AD3358}"/>
            </c:ext>
          </c:extLst>
        </c:ser>
        <c:ser>
          <c:idx val="1"/>
          <c:order val="1"/>
          <c:tx>
            <c:v>Tolerance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CRS!$W$32:$W$42</c:f>
            </c:numRef>
          </c:xVal>
          <c:yVal>
            <c:numRef>
              <c:f>CRS!$S$32:$S$42</c:f>
            </c:numRef>
          </c:yVal>
          <c:smooth val="1"/>
          <c:extLst>
            <c:ext xmlns:c16="http://schemas.microsoft.com/office/drawing/2014/chart" uri="{C3380CC4-5D6E-409C-BE32-E72D297353CC}">
              <c16:uniqueId val="{00000001-AAA3-486C-96DE-206381AD3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746815"/>
        <c:axId val="1017748895"/>
      </c:scatterChart>
      <c:valAx>
        <c:axId val="1017746815"/>
        <c:scaling>
          <c:orientation val="minMax"/>
          <c:max val="725"/>
          <c:min val="1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8895"/>
        <c:crosses val="autoZero"/>
        <c:crossBetween val="midCat"/>
      </c:valAx>
      <c:valAx>
        <c:axId val="101774889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6815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01735199766696"/>
          <c:y val="0.88325757101185598"/>
          <c:w val="0.79522419072615924"/>
          <c:h val="0.116742428988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Mitigations!$A$12" lockText="1" noThreeD="1"/>
</file>

<file path=xl/ctrlProps/ctrlProp2.xml><?xml version="1.0" encoding="utf-8"?>
<formControlPr xmlns="http://schemas.microsoft.com/office/spreadsheetml/2009/9/main" objectType="CheckBox" fmlaLink="Mitigations!$A$13" lockText="1" noThreeD="1"/>
</file>

<file path=xl/ctrlProps/ctrlProp3.xml><?xml version="1.0" encoding="utf-8"?>
<formControlPr xmlns="http://schemas.microsoft.com/office/spreadsheetml/2009/9/main" objectType="CheckBox" fmlaLink="Mitigations!$A$1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488950</xdr:colOff>
          <xdr:row>3</xdr:row>
          <xdr:rowOff>184150</xdr:rowOff>
        </xdr:from>
        <xdr:to>
          <xdr:col>2</xdr:col>
          <xdr:colOff>469900</xdr:colOff>
          <xdr:row>5</xdr:row>
          <xdr:rowOff>12700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Insurance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488950</xdr:colOff>
          <xdr:row>4</xdr:row>
          <xdr:rowOff>184150</xdr:rowOff>
        </xdr:from>
        <xdr:to>
          <xdr:col>3</xdr:col>
          <xdr:colOff>50800</xdr:colOff>
          <xdr:row>6</xdr:row>
          <xdr:rowOff>12700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Replace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488950</xdr:colOff>
          <xdr:row>5</xdr:row>
          <xdr:rowOff>190500</xdr:rowOff>
        </xdr:from>
        <xdr:to>
          <xdr:col>2</xdr:col>
          <xdr:colOff>539750</xdr:colOff>
          <xdr:row>15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Safety Training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226695</xdr:colOff>
      <xdr:row>19</xdr:row>
      <xdr:rowOff>196373</xdr:rowOff>
    </xdr:from>
    <xdr:to>
      <xdr:col>9</xdr:col>
      <xdr:colOff>394335</xdr:colOff>
      <xdr:row>29</xdr:row>
      <xdr:rowOff>50958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272415</xdr:colOff>
      <xdr:row>19</xdr:row>
      <xdr:rowOff>196373</xdr:rowOff>
    </xdr:from>
    <xdr:to>
      <xdr:col>17</xdr:col>
      <xdr:colOff>1905</xdr:colOff>
      <xdr:row>29</xdr:row>
      <xdr:rowOff>50958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318135</xdr:colOff>
      <xdr:row>19</xdr:row>
      <xdr:rowOff>196373</xdr:rowOff>
    </xdr:from>
    <xdr:to>
      <xdr:col>24</xdr:col>
      <xdr:colOff>13335</xdr:colOff>
      <xdr:row>29</xdr:row>
      <xdr:rowOff>50958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167164</xdr:colOff>
      <xdr:row>0</xdr:row>
      <xdr:rowOff>540152</xdr:rowOff>
    </xdr:to>
    <xdr:pic>
      <xdr:nvPicPr>
        <xdr:cNvPr id="2" name="P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0"/>
          <a:ext cx="1538764" cy="540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48"/>
  <sheetViews>
    <sheetView tabSelected="1" zoomScaleNormal="100" workbookViewId="0">
      <selection activeCell="T13" sqref="T13"/>
    </sheetView>
  </sheetViews>
  <sheetFormatPr defaultRowHeight="15.5" outlineLevelRow="2" outlineLevelCol="1" x14ac:dyDescent="0.35"/>
  <cols>
    <col min="3" max="3" width="13.08203125" customWidth="1"/>
    <col min="4" max="4" width="3.08203125" customWidth="1"/>
    <col min="5" max="5" width="11" hidden="1" customWidth="1" outlineLevel="1"/>
    <col min="6" max="9" width="5.6640625" hidden="1" customWidth="1" outlineLevel="1"/>
    <col min="10" max="10" width="5.6640625" customWidth="1" collapsed="1"/>
    <col min="11" max="11" width="3.5" customWidth="1"/>
    <col min="12" max="12" width="11" hidden="1" customWidth="1" outlineLevel="1"/>
    <col min="13" max="16" width="5.6640625" hidden="1" customWidth="1" outlineLevel="1"/>
    <col min="17" max="17" width="5.6640625" customWidth="1" collapsed="1"/>
    <col min="18" max="18" width="4.6640625" customWidth="1"/>
    <col min="19" max="19" width="11" hidden="1" customWidth="1" outlineLevel="1"/>
    <col min="20" max="20" width="6.1640625" hidden="1" customWidth="1" outlineLevel="1"/>
    <col min="21" max="23" width="5.6640625" hidden="1" customWidth="1" outlineLevel="1"/>
    <col min="24" max="24" width="5.6640625" customWidth="1" collapsed="1"/>
  </cols>
  <sheetData>
    <row r="2" spans="2:27" ht="23.5" x14ac:dyDescent="0.55000000000000004">
      <c r="B2" s="69" t="s">
        <v>61</v>
      </c>
    </row>
    <row r="4" spans="2:27" ht="16.5" customHeight="1" x14ac:dyDescent="0.35">
      <c r="C4" s="72" t="s">
        <v>66</v>
      </c>
      <c r="D4" s="44"/>
      <c r="F4" s="44"/>
      <c r="G4" s="44"/>
      <c r="H4" s="45"/>
    </row>
    <row r="5" spans="2:27" ht="16.5" customHeight="1" x14ac:dyDescent="0.35">
      <c r="C5" s="32"/>
      <c r="D5" s="44"/>
      <c r="F5" s="44"/>
      <c r="G5" s="44"/>
      <c r="H5" s="45"/>
      <c r="I5" s="46"/>
      <c r="J5" s="71" t="s">
        <v>64</v>
      </c>
      <c r="O5" s="45"/>
      <c r="P5" s="46"/>
      <c r="Q5" s="71" t="s">
        <v>63</v>
      </c>
      <c r="R5" s="44"/>
      <c r="V5" s="44"/>
      <c r="W5" s="35"/>
      <c r="X5" s="71" t="s">
        <v>8</v>
      </c>
    </row>
    <row r="6" spans="2:27" x14ac:dyDescent="0.35">
      <c r="C6" s="32"/>
      <c r="D6" s="32"/>
      <c r="F6" s="6"/>
      <c r="H6" s="6"/>
      <c r="I6" s="46"/>
      <c r="J6" s="71" t="s">
        <v>65</v>
      </c>
      <c r="O6" s="44"/>
      <c r="P6" s="46"/>
      <c r="Q6" s="71" t="s">
        <v>62</v>
      </c>
      <c r="R6" s="44"/>
      <c r="V6" s="44"/>
      <c r="W6" s="34"/>
      <c r="X6" s="71" t="s">
        <v>67</v>
      </c>
    </row>
    <row r="7" spans="2:27" ht="16" thickBot="1" x14ac:dyDescent="0.4">
      <c r="C7" s="33"/>
      <c r="D7" s="33"/>
      <c r="F7" s="7" t="s">
        <v>7</v>
      </c>
      <c r="G7" s="7" t="s">
        <v>55</v>
      </c>
      <c r="H7" s="40">
        <v>0.9</v>
      </c>
      <c r="I7" s="43" t="s">
        <v>56</v>
      </c>
      <c r="J7" s="43"/>
      <c r="K7" s="33"/>
      <c r="L7" s="5"/>
      <c r="M7" s="7" t="s">
        <v>7</v>
      </c>
      <c r="N7" s="7" t="s">
        <v>55</v>
      </c>
      <c r="O7" s="40">
        <v>0.9</v>
      </c>
      <c r="P7" s="43" t="s">
        <v>56</v>
      </c>
      <c r="Q7" s="43"/>
      <c r="R7" s="33"/>
      <c r="S7" s="5"/>
      <c r="T7" s="7" t="s">
        <v>7</v>
      </c>
      <c r="U7" s="7" t="s">
        <v>55</v>
      </c>
      <c r="V7" s="40">
        <v>0.9</v>
      </c>
      <c r="W7" s="43" t="s">
        <v>56</v>
      </c>
      <c r="X7" s="43"/>
    </row>
    <row r="8" spans="2:27" hidden="1" outlineLevel="2" x14ac:dyDescent="0.35">
      <c r="C8" s="1" t="s">
        <v>1</v>
      </c>
      <c r="D8" s="1"/>
      <c r="F8" s="26">
        <f>INDEX( [0]!F_Bus1, PM_Index )</f>
        <v>9.4</v>
      </c>
      <c r="G8" s="36">
        <f>AVERAGE([0]!F_Bus1)</f>
        <v>10.334662774451107</v>
      </c>
      <c r="H8" s="2">
        <f>PERCENTILE([0]!F_Bus1,H$7)</f>
        <v>12.9</v>
      </c>
      <c r="I8" s="2">
        <v>12</v>
      </c>
      <c r="J8" s="41">
        <f>COUNTIF([0]!F_Bus1,"&gt;"&amp;I8)/PM_Trials</f>
        <v>0.183</v>
      </c>
      <c r="K8" s="1"/>
      <c r="L8" s="5"/>
      <c r="M8" s="26">
        <f>INDEX( [0]!S_Bus1, PM_Index )</f>
        <v>6</v>
      </c>
      <c r="N8" s="36">
        <f>AVERAGE([0]!S_Bus1)</f>
        <v>5.1378592814371258</v>
      </c>
      <c r="O8" s="36">
        <f>PERCENTILE([0]!S_Bus1,O$7)</f>
        <v>8</v>
      </c>
      <c r="P8" s="2">
        <v>6</v>
      </c>
      <c r="Q8" s="41">
        <f>COUNTIF([0]!S_Bus1,"&gt;"&amp;P8)/PM_Trials</f>
        <v>0.245</v>
      </c>
      <c r="R8" s="1"/>
      <c r="S8" s="5"/>
      <c r="T8" s="26">
        <f>INDEX( [0]!R_Bus1, PM_Index )</f>
        <v>99</v>
      </c>
      <c r="U8" s="36">
        <f>AVERAGE([0]!R_Bus1)</f>
        <v>139.90701796407185</v>
      </c>
      <c r="V8" s="36">
        <f>PERCENTILE([0]!R_Bus1,V$7)</f>
        <v>215</v>
      </c>
      <c r="W8" s="2">
        <v>170</v>
      </c>
      <c r="X8" s="41">
        <f>COUNTIF([0]!R_Bus1,"&gt;"&amp;W8)/PM_Trials</f>
        <v>0.23300000000000001</v>
      </c>
    </row>
    <row r="9" spans="2:27" ht="16" hidden="1" outlineLevel="2" thickBot="1" x14ac:dyDescent="0.4">
      <c r="C9" s="1" t="s">
        <v>2</v>
      </c>
      <c r="D9" s="1"/>
      <c r="F9" s="27">
        <f>INDEX( [0]!F_Bus2, PM_Index )</f>
        <v>6.5</v>
      </c>
      <c r="G9" s="36">
        <f>AVERAGE([0]!F_Bus2)</f>
        <v>8.101996606786436</v>
      </c>
      <c r="H9" s="2">
        <f>PERCENTILE([0]!F_Bus2,H$7)</f>
        <v>9.5</v>
      </c>
      <c r="I9" s="2">
        <v>9</v>
      </c>
      <c r="J9" s="42">
        <f>COUNTIF([0]!F_Bus2,"&gt;"&amp;I9)/PM_Trials</f>
        <v>0.17299999999999999</v>
      </c>
      <c r="K9" s="1"/>
      <c r="L9" s="5"/>
      <c r="M9" s="27">
        <f>INDEX( [0]!S_Bus2, PM_Index )</f>
        <v>4</v>
      </c>
      <c r="N9" s="38">
        <f>AVERAGE([0]!S_Bus2)</f>
        <v>3.3876097804391221</v>
      </c>
      <c r="O9" s="38">
        <f>PERCENTILE([0]!S_Bus2,O$7)</f>
        <v>6</v>
      </c>
      <c r="P9" s="19">
        <v>6</v>
      </c>
      <c r="Q9" s="42">
        <f>COUNTIF([0]!S_Bus2,"&gt;"&amp;P9)/PM_Trials</f>
        <v>5.8000000000000003E-2</v>
      </c>
      <c r="R9" s="1"/>
      <c r="S9" s="5"/>
      <c r="T9" s="27">
        <f>INDEX( [0]!R_Bus2, PM_Index )</f>
        <v>49</v>
      </c>
      <c r="U9" s="36">
        <f>AVERAGE([0]!R_Bus2)</f>
        <v>40.147830339321352</v>
      </c>
      <c r="V9" s="36">
        <f>PERCENTILE([0]!R_Bus2,V$7)</f>
        <v>62</v>
      </c>
      <c r="W9" s="2">
        <v>39</v>
      </c>
      <c r="X9" s="42">
        <f>COUNTIF([0]!R_Bus2,"&gt;"&amp;W9)/PM_Trials</f>
        <v>0.435</v>
      </c>
    </row>
    <row r="10" spans="2:27" ht="16" hidden="1" outlineLevel="1" collapsed="1" thickBot="1" x14ac:dyDescent="0.4">
      <c r="C10" s="3" t="s">
        <v>0</v>
      </c>
      <c r="D10" s="3"/>
      <c r="F10" s="28">
        <f>SUM(F8:F9)</f>
        <v>15.9</v>
      </c>
      <c r="G10" s="37">
        <f>AVERAGE(F_Div_A)</f>
        <v>18.432700000000004</v>
      </c>
      <c r="H10" s="4">
        <f>PERCENTILE(F_Div_A,H$7)</f>
        <v>21.21</v>
      </c>
      <c r="I10" s="4">
        <v>19</v>
      </c>
      <c r="J10" s="42">
        <f>COUNTIF(F_Div_A,"&gt;"&amp;I10)/PM_Trials</f>
        <v>0.35899999999999999</v>
      </c>
      <c r="K10" s="3"/>
      <c r="L10" s="5"/>
      <c r="M10" s="28">
        <f>SUM(M8:M9)</f>
        <v>10</v>
      </c>
      <c r="N10" s="38">
        <f>AVERAGE(S_Div_A)</f>
        <v>8.52</v>
      </c>
      <c r="O10" s="38">
        <f>PERCENTILE(S_Div_A,O$7)</f>
        <v>12</v>
      </c>
      <c r="P10" s="19">
        <v>9</v>
      </c>
      <c r="Q10" s="70">
        <f>COUNTIF(S_Div_A,"&gt;"&amp;P10)/PM_Trials</f>
        <v>0.34100000000000003</v>
      </c>
      <c r="R10" s="3"/>
      <c r="S10" s="5"/>
      <c r="T10" s="28">
        <f>SUM(T8:T9)</f>
        <v>148</v>
      </c>
      <c r="U10" s="37">
        <f>AVERAGE(R_Div_A)</f>
        <v>179.958</v>
      </c>
      <c r="V10" s="37">
        <f>PERCENTILE(R_Div_A,V$7)</f>
        <v>260</v>
      </c>
      <c r="W10" s="4">
        <v>180</v>
      </c>
      <c r="X10" s="70">
        <f>COUNTIF(R_Div_A,"&gt;"&amp;W10)/PM_Trials</f>
        <v>0.41199999999999998</v>
      </c>
    </row>
    <row r="11" spans="2:27" ht="16" hidden="1" outlineLevel="1" thickBot="1" x14ac:dyDescent="0.4">
      <c r="C11" s="1"/>
      <c r="D11" s="1"/>
      <c r="F11" s="29"/>
      <c r="G11" s="36"/>
      <c r="H11" s="2"/>
      <c r="I11" s="2"/>
      <c r="J11" s="41"/>
      <c r="K11" s="1"/>
      <c r="L11" s="5"/>
      <c r="M11" s="29"/>
      <c r="N11" s="36"/>
      <c r="O11" s="36"/>
      <c r="P11" s="2"/>
      <c r="Q11" s="41"/>
      <c r="R11" s="1"/>
      <c r="S11" s="5"/>
      <c r="T11" s="29"/>
      <c r="U11" s="36"/>
      <c r="V11" s="36"/>
      <c r="W11" s="2"/>
      <c r="X11" s="41"/>
    </row>
    <row r="12" spans="2:27" hidden="1" outlineLevel="2" x14ac:dyDescent="0.35">
      <c r="C12" s="1" t="s">
        <v>3</v>
      </c>
      <c r="D12" s="1"/>
      <c r="F12" s="27">
        <f>INDEX( [0]!F_Bus3, PM_Index )</f>
        <v>10.53</v>
      </c>
      <c r="G12" s="36">
        <f>AVERAGE([0]!F_Bus3)</f>
        <v>9.2727847904191645</v>
      </c>
      <c r="H12" s="2">
        <f>PERCENTILE([0]!F_Bus3,H$7)</f>
        <v>11.700000000000001</v>
      </c>
      <c r="I12" s="2">
        <v>10</v>
      </c>
      <c r="J12" s="41">
        <f>COUNTIF([0]!F_Bus3,"&gt;"&amp;I12)/PM_Trials</f>
        <v>0.30299999999999999</v>
      </c>
      <c r="K12" s="1"/>
      <c r="L12" s="5"/>
      <c r="M12" s="27">
        <f>INDEX( [0]!S_Bus3, PM_Index )</f>
        <v>6</v>
      </c>
      <c r="N12" s="36">
        <f>AVERAGE([0]!S_Bus3)</f>
        <v>4.8781187624750499</v>
      </c>
      <c r="O12" s="36">
        <f>PERCENTILE([0]!S_Bus3,O$7)</f>
        <v>8</v>
      </c>
      <c r="P12" s="2">
        <v>7</v>
      </c>
      <c r="Q12" s="41">
        <f>COUNTIF([0]!S_Bus3,"&gt;"&amp;P12)/PM_Trials</f>
        <v>0.124</v>
      </c>
      <c r="R12" s="1"/>
      <c r="S12" s="5"/>
      <c r="T12" s="27">
        <f>INDEX( [0]!R_Bus3, PM_Index )</f>
        <v>130</v>
      </c>
      <c r="U12" s="36">
        <f>AVERAGE([0]!R_Bus3)</f>
        <v>87.158897205588829</v>
      </c>
      <c r="V12" s="36">
        <f>PERCENTILE([0]!R_Bus3,V$7)</f>
        <v>131.09000000000003</v>
      </c>
      <c r="W12" s="2">
        <v>95</v>
      </c>
      <c r="X12" s="41">
        <f>COUNTIF([0]!R_Bus3,"&gt;"&amp;W12)/PM_Trials</f>
        <v>0.33400000000000002</v>
      </c>
      <c r="AA12" s="56"/>
    </row>
    <row r="13" spans="2:27" ht="16" hidden="1" outlineLevel="2" thickBot="1" x14ac:dyDescent="0.4">
      <c r="C13" s="1" t="s">
        <v>4</v>
      </c>
      <c r="D13" s="1"/>
      <c r="F13" s="27">
        <f>INDEX( [0]!F_Bus4, PM_Index )</f>
        <v>7.02</v>
      </c>
      <c r="G13" s="38">
        <f>AVERAGE([0]!F_Bus4)</f>
        <v>7.3269518263473223</v>
      </c>
      <c r="H13" s="19">
        <f>PERCENTILE([0]!F_Bus4,H$7)</f>
        <v>8.5500000000000007</v>
      </c>
      <c r="I13" s="19">
        <v>8.5</v>
      </c>
      <c r="J13" s="42">
        <f>COUNTIF([0]!F_Bus4,"&gt;"&amp;I13)/PM_Trials</f>
        <v>0.105</v>
      </c>
      <c r="K13" s="1"/>
      <c r="L13" s="5"/>
      <c r="M13" s="27">
        <f>INDEX( [0]!S_Bus4, PM_Index )</f>
        <v>1</v>
      </c>
      <c r="N13" s="38">
        <f>AVERAGE([0]!S_Bus4)</f>
        <v>5.1088882235528938</v>
      </c>
      <c r="O13" s="38">
        <f>PERCENTILE([0]!S_Bus4,O$7)</f>
        <v>8</v>
      </c>
      <c r="P13" s="19">
        <v>6</v>
      </c>
      <c r="Q13" s="42">
        <f>COUNTIF([0]!S_Bus4,"&gt;"&amp;P13)/PM_Trials</f>
        <v>0.251</v>
      </c>
      <c r="R13" s="1"/>
      <c r="S13" s="5"/>
      <c r="T13" s="27">
        <f>INDEX( [0]!R_Bus4, PM_Index )</f>
        <v>52</v>
      </c>
      <c r="U13" s="38">
        <f>AVERAGE([0]!R_Bus4)</f>
        <v>52.396672654690619</v>
      </c>
      <c r="V13" s="2">
        <f>PERCENTILE([0]!R_Bus4,V$7)</f>
        <v>83.090000000000018</v>
      </c>
      <c r="W13" s="2">
        <v>58</v>
      </c>
      <c r="X13" s="42">
        <f>COUNTIF([0]!R_Bus4,"&gt;"&amp;W13)/PM_Trials</f>
        <v>0.318</v>
      </c>
    </row>
    <row r="14" spans="2:27" ht="16" hidden="1" outlineLevel="1" collapsed="1" thickBot="1" x14ac:dyDescent="0.4">
      <c r="C14" s="3" t="s">
        <v>5</v>
      </c>
      <c r="D14" s="3"/>
      <c r="F14" s="28">
        <f>SUM(F12:F13)</f>
        <v>17.549999999999997</v>
      </c>
      <c r="G14" s="38">
        <f>AVERAGE(F_Div_B)</f>
        <v>16.59609</v>
      </c>
      <c r="H14" s="19">
        <f>PERCENTILE(F_Div_B,H$7)</f>
        <v>19.260000000000002</v>
      </c>
      <c r="I14" s="19">
        <v>18</v>
      </c>
      <c r="J14" s="70">
        <f>COUNTIF(F_Div_B,"&gt;"&amp;I14)/PM_Trials</f>
        <v>0.221</v>
      </c>
      <c r="K14" s="3"/>
      <c r="L14" s="5"/>
      <c r="M14" s="28">
        <f>SUM(M12:M13)</f>
        <v>7</v>
      </c>
      <c r="N14" s="38">
        <f>AVERAGE(S_Div_B)</f>
        <v>9.9809999999999999</v>
      </c>
      <c r="O14" s="38">
        <f>PERCENTILE(S_Div_B,O$7)</f>
        <v>14</v>
      </c>
      <c r="P14" s="19">
        <v>11</v>
      </c>
      <c r="Q14" s="70">
        <f>COUNTIF(S_Div_B,"&gt;"&amp;P14)/PM_Trials</f>
        <v>0.29399999999999998</v>
      </c>
      <c r="R14" s="3"/>
      <c r="S14" s="5"/>
      <c r="T14" s="28">
        <f>SUM(T12:T13)</f>
        <v>182</v>
      </c>
      <c r="U14" s="38">
        <f>AVERAGE(R_Div_B)</f>
        <v>139.48099999999999</v>
      </c>
      <c r="V14" s="4">
        <f>PERCENTILE(R_Div_B,V$7)</f>
        <v>195.10000000000002</v>
      </c>
      <c r="W14" s="4">
        <v>150</v>
      </c>
      <c r="X14" s="70">
        <f>COUNTIF(R_Div_B,"&gt;"&amp;W14)/PM_Trials</f>
        <v>0.32900000000000001</v>
      </c>
    </row>
    <row r="15" spans="2:27" hidden="1" outlineLevel="1" x14ac:dyDescent="0.35">
      <c r="C15" s="66"/>
      <c r="D15" s="61"/>
      <c r="F15" s="30"/>
      <c r="G15" s="39"/>
      <c r="H15" s="8"/>
      <c r="I15" s="8"/>
      <c r="J15" s="41"/>
      <c r="K15" s="61"/>
      <c r="L15" s="5"/>
      <c r="M15" s="30"/>
      <c r="N15" s="39"/>
      <c r="O15" s="39"/>
      <c r="P15" s="8"/>
      <c r="Q15" s="41"/>
      <c r="R15" s="61"/>
      <c r="S15" s="5"/>
      <c r="T15" s="30"/>
      <c r="U15" s="39"/>
      <c r="V15" s="39"/>
      <c r="W15" s="8"/>
      <c r="X15" s="41"/>
    </row>
    <row r="16" spans="2:27" collapsed="1" x14ac:dyDescent="0.35">
      <c r="C16" s="67"/>
      <c r="D16" s="62"/>
      <c r="F16" s="48"/>
      <c r="G16" s="49"/>
      <c r="H16" s="47"/>
      <c r="I16" s="47"/>
      <c r="J16" s="41"/>
      <c r="K16" s="62"/>
      <c r="L16" s="5"/>
      <c r="M16" s="48"/>
      <c r="N16" s="49"/>
      <c r="O16" s="49"/>
      <c r="P16" s="47"/>
      <c r="Q16" s="41"/>
      <c r="R16" s="62"/>
      <c r="S16" s="5"/>
      <c r="T16" s="48"/>
      <c r="U16" s="49"/>
      <c r="V16" s="49"/>
      <c r="W16" s="47"/>
      <c r="X16" s="41"/>
    </row>
    <row r="17" spans="3:24" ht="16.5" customHeight="1" thickBot="1" x14ac:dyDescent="0.4">
      <c r="C17" s="3" t="s">
        <v>6</v>
      </c>
      <c r="D17" s="3"/>
      <c r="F17" s="31">
        <f>F14+F10</f>
        <v>33.449999999999996</v>
      </c>
      <c r="G17" s="38">
        <f>AVERAGE(F_Total)</f>
        <v>35.028790000000036</v>
      </c>
      <c r="H17" s="19">
        <f>PERCENTILE(F_Total,H$7)</f>
        <v>38.970999999999997</v>
      </c>
      <c r="I17" s="19">
        <v>37</v>
      </c>
      <c r="J17" s="42">
        <f>COUNTIF(F_Total,"&gt;"&amp;I17)/PM_Trials</f>
        <v>0.24399999999999999</v>
      </c>
      <c r="K17" s="3"/>
      <c r="L17" s="5"/>
      <c r="M17" s="31">
        <f>M14+M10</f>
        <v>17</v>
      </c>
      <c r="N17" s="38">
        <f>AVERAGE(S_Total)</f>
        <v>18.501000000000001</v>
      </c>
      <c r="O17" s="38">
        <f>PERCENTILE(S_Total,O$7)</f>
        <v>24</v>
      </c>
      <c r="P17" s="19">
        <v>19</v>
      </c>
      <c r="Q17" s="42">
        <f>COUNTIF(S_Total,"&gt;"&amp;P17)/PM_Trials</f>
        <v>0.371</v>
      </c>
      <c r="R17" s="3"/>
      <c r="S17" s="5"/>
      <c r="T17" s="31">
        <f>T14+T10</f>
        <v>330</v>
      </c>
      <c r="U17" s="38">
        <f>AVERAGE(R_Total)</f>
        <v>319.43900000000002</v>
      </c>
      <c r="V17" s="38">
        <f>PERCENTILE(R_Total,V$7)</f>
        <v>415.1</v>
      </c>
      <c r="W17" s="19">
        <v>320</v>
      </c>
      <c r="X17" s="42">
        <f>COUNTIF(R_Total,"&gt;"&amp;W17)/PM_Trials</f>
        <v>0.42899999999999999</v>
      </c>
    </row>
    <row r="18" spans="3:24" hidden="1" x14ac:dyDescent="0.35">
      <c r="J18" s="41">
        <v>0.5</v>
      </c>
      <c r="L18" s="5"/>
      <c r="Q18" s="41">
        <v>0.5</v>
      </c>
      <c r="S18" s="5"/>
      <c r="X18" s="41">
        <v>0.5</v>
      </c>
    </row>
    <row r="19" spans="3:24" hidden="1" x14ac:dyDescent="0.35">
      <c r="J19" s="41">
        <v>0</v>
      </c>
      <c r="L19" s="5"/>
      <c r="Q19" s="41">
        <v>0</v>
      </c>
      <c r="S19" s="5"/>
      <c r="X19" s="41">
        <v>0</v>
      </c>
    </row>
    <row r="20" spans="3:24" x14ac:dyDescent="0.35">
      <c r="L20" s="5"/>
      <c r="S20" s="5"/>
    </row>
    <row r="21" spans="3:24" hidden="1" outlineLevel="1" x14ac:dyDescent="0.35">
      <c r="L21" s="5"/>
      <c r="S21" s="5"/>
    </row>
    <row r="22" spans="3:24" hidden="1" outlineLevel="1" x14ac:dyDescent="0.35"/>
    <row r="23" spans="3:24" hidden="1" outlineLevel="1" x14ac:dyDescent="0.35"/>
    <row r="24" spans="3:24" hidden="1" outlineLevel="1" x14ac:dyDescent="0.35"/>
    <row r="25" spans="3:24" hidden="1" outlineLevel="1" x14ac:dyDescent="0.35"/>
    <row r="26" spans="3:24" hidden="1" outlineLevel="1" x14ac:dyDescent="0.35"/>
    <row r="27" spans="3:24" hidden="1" outlineLevel="1" x14ac:dyDescent="0.35"/>
    <row r="28" spans="3:24" hidden="1" outlineLevel="1" x14ac:dyDescent="0.35"/>
    <row r="29" spans="3:24" hidden="1" outlineLevel="1" x14ac:dyDescent="0.35"/>
    <row r="30" spans="3:24" hidden="1" outlineLevel="1" x14ac:dyDescent="0.35"/>
    <row r="31" spans="3:24" hidden="1" outlineLevel="1" x14ac:dyDescent="0.35">
      <c r="E31" s="63"/>
      <c r="G31" s="63" t="s">
        <v>60</v>
      </c>
      <c r="I31" t="s">
        <v>59</v>
      </c>
      <c r="L31" s="64"/>
      <c r="N31" s="63" t="s">
        <v>60</v>
      </c>
      <c r="P31" t="s">
        <v>59</v>
      </c>
      <c r="U31" s="63" t="s">
        <v>60</v>
      </c>
      <c r="W31" t="s">
        <v>59</v>
      </c>
    </row>
    <row r="32" spans="3:24" hidden="1" outlineLevel="1" x14ac:dyDescent="0.35">
      <c r="E32" s="64">
        <v>1</v>
      </c>
      <c r="G32" s="65">
        <f t="shared" ref="G32:G42" si="0">PERCENTILE(F_Total,1-E32)</f>
        <v>27.759999999999998</v>
      </c>
      <c r="I32" s="60">
        <v>30</v>
      </c>
      <c r="L32" s="64">
        <v>1</v>
      </c>
      <c r="N32">
        <f t="shared" ref="N32:N42" si="1">PERCENTILE(S_Total,1-L32)</f>
        <v>8</v>
      </c>
      <c r="P32" s="60">
        <v>7</v>
      </c>
      <c r="S32" s="64">
        <v>1</v>
      </c>
      <c r="U32">
        <f t="shared" ref="U32:U42" si="2">PERCENTILE(R_Total,1-S32)</f>
        <v>168</v>
      </c>
      <c r="W32" s="68">
        <v>148</v>
      </c>
    </row>
    <row r="33" spans="5:26" hidden="1" outlineLevel="1" x14ac:dyDescent="0.35">
      <c r="E33" s="64">
        <v>0.9</v>
      </c>
      <c r="G33" s="65">
        <f t="shared" si="0"/>
        <v>31.3</v>
      </c>
      <c r="I33" s="60">
        <v>32</v>
      </c>
      <c r="L33" s="64">
        <v>0.9</v>
      </c>
      <c r="N33">
        <f t="shared" si="1"/>
        <v>13</v>
      </c>
      <c r="P33" s="60">
        <v>10</v>
      </c>
      <c r="S33" s="64">
        <v>0.9</v>
      </c>
      <c r="U33">
        <f t="shared" si="2"/>
        <v>237.89999999999998</v>
      </c>
      <c r="W33" s="68">
        <v>217.89999999999998</v>
      </c>
    </row>
    <row r="34" spans="5:26" hidden="1" outlineLevel="1" x14ac:dyDescent="0.35">
      <c r="E34" s="64">
        <v>0.8</v>
      </c>
      <c r="G34" s="65">
        <f t="shared" si="0"/>
        <v>32.448</v>
      </c>
      <c r="I34" s="60">
        <v>33</v>
      </c>
      <c r="L34" s="64">
        <v>0.8</v>
      </c>
      <c r="N34">
        <f t="shared" si="1"/>
        <v>15</v>
      </c>
      <c r="P34" s="60">
        <v>13</v>
      </c>
      <c r="S34" s="64">
        <v>0.8</v>
      </c>
      <c r="U34">
        <f t="shared" si="2"/>
        <v>259</v>
      </c>
      <c r="W34" s="68">
        <v>239</v>
      </c>
    </row>
    <row r="35" spans="5:26" hidden="1" outlineLevel="1" x14ac:dyDescent="0.35">
      <c r="E35" s="64">
        <v>0.7</v>
      </c>
      <c r="G35" s="65">
        <f t="shared" si="0"/>
        <v>33.356999999999999</v>
      </c>
      <c r="I35" s="60">
        <v>33.5</v>
      </c>
      <c r="L35" s="64">
        <v>0.7</v>
      </c>
      <c r="N35">
        <f t="shared" si="1"/>
        <v>16</v>
      </c>
      <c r="P35" s="60">
        <v>15</v>
      </c>
      <c r="S35" s="64">
        <v>0.7</v>
      </c>
      <c r="U35">
        <f t="shared" si="2"/>
        <v>275</v>
      </c>
      <c r="W35" s="68">
        <v>255</v>
      </c>
    </row>
    <row r="36" spans="5:26" hidden="1" outlineLevel="1" x14ac:dyDescent="0.35">
      <c r="E36" s="64">
        <v>0.6</v>
      </c>
      <c r="G36" s="65">
        <f t="shared" si="0"/>
        <v>34.006</v>
      </c>
      <c r="I36" s="60">
        <v>34</v>
      </c>
      <c r="L36" s="64">
        <v>0.6</v>
      </c>
      <c r="N36">
        <f t="shared" si="1"/>
        <v>17</v>
      </c>
      <c r="P36" s="60">
        <v>16</v>
      </c>
      <c r="S36" s="64">
        <v>0.6</v>
      </c>
      <c r="U36">
        <f t="shared" si="2"/>
        <v>291</v>
      </c>
      <c r="W36" s="68">
        <v>271</v>
      </c>
    </row>
    <row r="37" spans="5:26" hidden="1" outlineLevel="1" x14ac:dyDescent="0.35">
      <c r="E37" s="64">
        <v>0.5</v>
      </c>
      <c r="G37" s="65">
        <f t="shared" si="0"/>
        <v>34.82</v>
      </c>
      <c r="I37" s="60">
        <v>34.4</v>
      </c>
      <c r="L37" s="64">
        <v>0.5</v>
      </c>
      <c r="N37">
        <f t="shared" si="1"/>
        <v>18</v>
      </c>
      <c r="P37" s="60">
        <v>17</v>
      </c>
      <c r="S37" s="64">
        <v>0.5</v>
      </c>
      <c r="U37">
        <f t="shared" si="2"/>
        <v>308</v>
      </c>
      <c r="W37" s="68">
        <v>288</v>
      </c>
    </row>
    <row r="38" spans="5:26" hidden="1" outlineLevel="1" x14ac:dyDescent="0.35">
      <c r="E38" s="64">
        <v>0.4</v>
      </c>
      <c r="G38" s="65">
        <f t="shared" si="0"/>
        <v>35.578000000000003</v>
      </c>
      <c r="I38" s="60">
        <v>34.9</v>
      </c>
      <c r="L38" s="64">
        <v>0.4</v>
      </c>
      <c r="N38">
        <f t="shared" si="1"/>
        <v>19</v>
      </c>
      <c r="P38" s="60">
        <v>18</v>
      </c>
      <c r="S38" s="64">
        <v>0.4</v>
      </c>
      <c r="U38">
        <f t="shared" si="2"/>
        <v>326</v>
      </c>
      <c r="W38" s="68">
        <v>306</v>
      </c>
      <c r="Z38" s="55"/>
    </row>
    <row r="39" spans="5:26" hidden="1" outlineLevel="1" x14ac:dyDescent="0.35">
      <c r="E39" s="64">
        <v>0.3</v>
      </c>
      <c r="G39" s="65">
        <f t="shared" si="0"/>
        <v>36.44</v>
      </c>
      <c r="I39" s="60">
        <v>35.5</v>
      </c>
      <c r="L39" s="64">
        <v>0.3</v>
      </c>
      <c r="N39">
        <f t="shared" si="1"/>
        <v>20</v>
      </c>
      <c r="P39" s="60">
        <v>19</v>
      </c>
      <c r="S39" s="64">
        <v>0.3</v>
      </c>
      <c r="U39">
        <f t="shared" si="2"/>
        <v>346.29999999999995</v>
      </c>
      <c r="W39" s="68">
        <v>326.29999999999995</v>
      </c>
    </row>
    <row r="40" spans="5:26" hidden="1" outlineLevel="1" x14ac:dyDescent="0.35">
      <c r="E40" s="64">
        <v>0.2</v>
      </c>
      <c r="G40" s="65">
        <f t="shared" si="0"/>
        <v>37.532000000000004</v>
      </c>
      <c r="I40" s="60">
        <v>36.5</v>
      </c>
      <c r="L40" s="64">
        <v>0.2</v>
      </c>
      <c r="N40">
        <f t="shared" si="1"/>
        <v>22</v>
      </c>
      <c r="P40" s="60">
        <v>23</v>
      </c>
      <c r="S40" s="64">
        <v>0.2</v>
      </c>
      <c r="U40">
        <f t="shared" si="2"/>
        <v>378</v>
      </c>
      <c r="W40" s="68">
        <v>358</v>
      </c>
      <c r="X40" s="56"/>
    </row>
    <row r="41" spans="5:26" hidden="1" outlineLevel="1" x14ac:dyDescent="0.35">
      <c r="E41" s="64">
        <v>0.1</v>
      </c>
      <c r="G41" s="65">
        <f t="shared" si="0"/>
        <v>38.970999999999997</v>
      </c>
      <c r="I41" s="60">
        <v>38.299999999999997</v>
      </c>
      <c r="L41" s="64">
        <v>0.1</v>
      </c>
      <c r="N41">
        <f t="shared" si="1"/>
        <v>24</v>
      </c>
      <c r="P41" s="60">
        <v>28</v>
      </c>
      <c r="S41" s="64">
        <v>0.1</v>
      </c>
      <c r="U41">
        <f t="shared" si="2"/>
        <v>415.1</v>
      </c>
      <c r="W41" s="68">
        <v>395.1</v>
      </c>
      <c r="X41" s="56"/>
    </row>
    <row r="42" spans="5:26" hidden="1" outlineLevel="1" x14ac:dyDescent="0.35">
      <c r="E42" s="64">
        <v>0</v>
      </c>
      <c r="G42" s="65">
        <f t="shared" si="0"/>
        <v>46.95</v>
      </c>
      <c r="I42" s="60">
        <v>45</v>
      </c>
      <c r="L42" s="64">
        <v>0</v>
      </c>
      <c r="N42">
        <f t="shared" si="1"/>
        <v>35</v>
      </c>
      <c r="P42" s="60">
        <v>35</v>
      </c>
      <c r="S42" s="64">
        <v>0</v>
      </c>
      <c r="U42">
        <f t="shared" si="2"/>
        <v>641</v>
      </c>
      <c r="W42" s="68">
        <v>621</v>
      </c>
      <c r="X42" s="56"/>
    </row>
    <row r="43" spans="5:26" collapsed="1" x14ac:dyDescent="0.35">
      <c r="L43" s="64"/>
      <c r="X43" s="56"/>
    </row>
    <row r="44" spans="5:26" x14ac:dyDescent="0.35">
      <c r="L44" s="64"/>
      <c r="X44" s="56"/>
    </row>
    <row r="45" spans="5:26" x14ac:dyDescent="0.35">
      <c r="X45" s="56"/>
    </row>
    <row r="46" spans="5:26" x14ac:dyDescent="0.35">
      <c r="X46" s="56"/>
    </row>
    <row r="47" spans="5:26" x14ac:dyDescent="0.35">
      <c r="X47" s="56"/>
    </row>
    <row r="48" spans="5:26" x14ac:dyDescent="0.35">
      <c r="X48" s="56"/>
    </row>
  </sheetData>
  <conditionalFormatting sqref="Q8:Q19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J1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J1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J1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Q1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Q1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8:X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8:X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8:X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488950</xdr:colOff>
                    <xdr:row>3</xdr:row>
                    <xdr:rowOff>184150</xdr:rowOff>
                  </from>
                  <to>
                    <xdr:col>2</xdr:col>
                    <xdr:colOff>469900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488950</xdr:colOff>
                    <xdr:row>4</xdr:row>
                    <xdr:rowOff>184150</xdr:rowOff>
                  </from>
                  <to>
                    <xdr:col>3</xdr:col>
                    <xdr:colOff>50800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488950</xdr:colOff>
                    <xdr:row>5</xdr:row>
                    <xdr:rowOff>190500</xdr:rowOff>
                  </from>
                  <to>
                    <xdr:col>2</xdr:col>
                    <xdr:colOff>539750</xdr:colOff>
                    <xdr:row>15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05C60535-1F16-4fd2-B633-F4F36F0B64E0}">
      <x14:sparklineGroups xmlns:xm="http://schemas.microsoft.com/office/excel/2006/main">
        <x14:sparklineGroup manualMin="0" type="column" displayEmptyCellsAs="gap" minAxisType="custom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PM_S_Div_A_hist_data</xm:f>
              <xm:sqref>M10</xm:sqref>
            </x14:sparkline>
          </x14:sparklines>
        </x14:sparklineGroup>
        <x14:sparklineGroup manualMin="0" type="column" displayEmptyCellsAs="gap" minAxisType="custom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PM_S_Total_hist_data</xm:f>
              <xm:sqref>M17</xm:sqref>
            </x14:sparkline>
          </x14:sparklines>
        </x14:sparklineGroup>
        <x14:sparklineGroup manualMin="0" type="column" displayEmptyCellsAs="gap" minAxisType="custom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PM_R_Div_B_hist_data</xm:f>
              <xm:sqref>T14</xm:sqref>
            </x14:sparkline>
          </x14:sparklines>
        </x14:sparklineGroup>
        <x14:sparklineGroup manualMin="0" type="column" displayEmptyCellsAs="gap" minAxisType="custom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PM_S_Div_B_hist_data</xm:f>
              <xm:sqref>M14</xm:sqref>
            </x14:sparkline>
          </x14:sparklines>
        </x14:sparklineGroup>
        <x14:sparklineGroup manualMin="0" type="column" displayEmptyCellsAs="gap" minAxisType="custom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PM_R_Div_A_hist_data</xm:f>
              <xm:sqref>T10</xm:sqref>
            </x14:sparkline>
          </x14:sparklines>
        </x14:sparklineGroup>
        <x14:sparklineGroup manualMin="0" type="column" displayEmptyCellsAs="gap" minAxisType="custom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PM_R_Total_hist_data</xm:f>
              <xm:sqref>T17</xm:sqref>
            </x14:sparkline>
          </x14:sparklines>
        </x14:sparklineGroup>
        <x14:sparklineGroup manualMin="0" type="column" displayEmptyCellsAs="gap" minAxisType="custom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PM_F_Total_hist_data</xm:f>
              <xm:sqref>F17</xm:sqref>
            </x14:sparkline>
          </x14:sparklines>
        </x14:sparklineGroup>
        <x14:sparklineGroup manualMin="0" type="column" displayEmptyCellsAs="gap" minAxisType="custom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PM_F_Div_B_hist_data</xm:f>
              <xm:sqref>F14</xm:sqref>
            </x14:sparkline>
          </x14:sparklines>
        </x14:sparklineGroup>
        <x14:sparklineGroup manualMin="0" type="column" displayEmptyCellsAs="gap" minAxisType="custom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PM_F_Div_A_hist_data</xm:f>
              <xm:sqref>F10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PM_R_Bus4_hist_data</xm:f>
              <xm:sqref>T13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PM_R_Bus3_hist_data</xm:f>
              <xm:sqref>T12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PM_R_Bus2_hist_data</xm:f>
              <xm:sqref>T9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PM_R_Bus1_hist_data</xm:f>
              <xm:sqref>T8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PM_S_Bus4_hist_data</xm:f>
              <xm:sqref>M13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PM_S_Bus3_hist_data</xm:f>
              <xm:sqref>M12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PM_S_Bus2_hist_data</xm:f>
              <xm:sqref>M9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PM_S_Bus1_hist_data</xm:f>
              <xm:sqref>M8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PM_F_Bus4_hist_data</xm:f>
              <xm:sqref>F13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PM_F_Bus3_hist_data</xm:f>
              <xm:sqref>F12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PM_F_Bus2_hist_data</xm:f>
              <xm:sqref>F9</xm:sqref>
            </x14:sparkline>
          </x14:sparklines>
        </x14:sparklineGroup>
        <x14:sparklineGroup manualMin="0" type="column" displayEmptyCellsAs="gap" minAxisType="custom">
          <x14:colorSeries rgb="FF92D05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PM_F_Bus1_hist_data</xm:f>
              <xm:sqref>F8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4"/>
  <sheetViews>
    <sheetView workbookViewId="0">
      <selection activeCell="J10" sqref="J10"/>
    </sheetView>
  </sheetViews>
  <sheetFormatPr defaultRowHeight="15.5" x14ac:dyDescent="0.35"/>
  <sheetData>
    <row r="4" spans="1:12" x14ac:dyDescent="0.35">
      <c r="D4" s="50" t="s">
        <v>57</v>
      </c>
      <c r="E4" s="50"/>
      <c r="F4" s="50"/>
    </row>
    <row r="5" spans="1:12" x14ac:dyDescent="0.35">
      <c r="D5" s="50"/>
      <c r="E5" s="50" t="s">
        <v>57</v>
      </c>
      <c r="F5" s="50" t="s">
        <v>57</v>
      </c>
    </row>
    <row r="6" spans="1:12" x14ac:dyDescent="0.35">
      <c r="D6" s="50"/>
      <c r="E6" s="50"/>
      <c r="F6" s="50" t="s">
        <v>57</v>
      </c>
    </row>
    <row r="10" spans="1:12" x14ac:dyDescent="0.35">
      <c r="D10" s="51"/>
      <c r="E10" s="51"/>
      <c r="F10" s="51"/>
      <c r="J10">
        <f>PRODUCT(J12:J16)</f>
        <v>1</v>
      </c>
      <c r="K10">
        <f>PRODUCT(K12:K16)</f>
        <v>1</v>
      </c>
      <c r="L10">
        <f>PRODUCT(L12:L16)</f>
        <v>1</v>
      </c>
    </row>
    <row r="11" spans="1:12" x14ac:dyDescent="0.35">
      <c r="C11" s="52"/>
      <c r="D11" s="10" t="s">
        <v>9</v>
      </c>
      <c r="E11" s="10" t="s">
        <v>10</v>
      </c>
      <c r="F11" s="10" t="s">
        <v>8</v>
      </c>
    </row>
    <row r="12" spans="1:12" x14ac:dyDescent="0.35">
      <c r="A12" t="b">
        <v>0</v>
      </c>
      <c r="C12" s="11" t="s">
        <v>11</v>
      </c>
      <c r="D12" s="53">
        <v>0.05</v>
      </c>
      <c r="E12" s="54"/>
      <c r="F12" s="54"/>
      <c r="J12">
        <f>1-(Mitigations!$A12*Mitigations!D12)</f>
        <v>1</v>
      </c>
      <c r="K12">
        <f>1-(Mitigations!$A12*Mitigations!E12)</f>
        <v>1</v>
      </c>
      <c r="L12">
        <f>1-(Mitigations!$A12*Mitigations!F12)</f>
        <v>1</v>
      </c>
    </row>
    <row r="13" spans="1:12" x14ac:dyDescent="0.35">
      <c r="A13" t="b">
        <v>0</v>
      </c>
      <c r="C13" s="11" t="s">
        <v>12</v>
      </c>
      <c r="D13" s="53"/>
      <c r="E13" s="53">
        <v>-0.01</v>
      </c>
      <c r="F13" s="53">
        <v>7.0000000000000007E-2</v>
      </c>
      <c r="J13">
        <f>1-(Mitigations!$A13*Mitigations!D13)</f>
        <v>1</v>
      </c>
      <c r="K13">
        <f>1-(Mitigations!$A13*Mitigations!E13)</f>
        <v>1</v>
      </c>
      <c r="L13">
        <f>1-(Mitigations!$A13*Mitigations!F13)</f>
        <v>1</v>
      </c>
    </row>
    <row r="14" spans="1:12" x14ac:dyDescent="0.35">
      <c r="A14" t="b">
        <v>0</v>
      </c>
      <c r="C14" s="11" t="s">
        <v>58</v>
      </c>
      <c r="D14" s="53"/>
      <c r="E14" s="53">
        <v>7.0000000000000007E-2</v>
      </c>
      <c r="F14" s="53"/>
      <c r="J14">
        <f>1-(Mitigations!$A14*Mitigations!D14)</f>
        <v>1</v>
      </c>
      <c r="K14">
        <f>1-(Mitigations!$A14*Mitigations!E14)</f>
        <v>1</v>
      </c>
      <c r="L14">
        <f>1-(Mitigations!$A14*Mitigations!F14)</f>
        <v>1</v>
      </c>
    </row>
  </sheetData>
  <pageMargins left="0.7" right="0.7" top="0.75" bottom="0.75" header="0.3" footer="0.3"/>
  <cellWatches>
    <cellWatch r="A12"/>
    <cellWatch r="A13"/>
    <cellWatch r="A14"/>
    <cellWatch r="A15"/>
    <cellWatch r="A1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0"/>
  <sheetViews>
    <sheetView workbookViewId="0">
      <selection activeCell="C9" sqref="C9"/>
    </sheetView>
  </sheetViews>
  <sheetFormatPr defaultColWidth="9" defaultRowHeight="15.5" x14ac:dyDescent="0.35"/>
  <cols>
    <col min="1" max="4" width="9" style="9"/>
    <col min="5" max="6" width="8.83203125" customWidth="1"/>
    <col min="7" max="16384" width="9" style="9"/>
  </cols>
  <sheetData>
    <row r="1" spans="1:27" x14ac:dyDescent="0.35">
      <c r="A1" s="59">
        <v>1000</v>
      </c>
      <c r="B1" s="59"/>
      <c r="C1" s="59"/>
      <c r="D1" s="59"/>
      <c r="G1" s="59"/>
      <c r="H1" s="59" t="s">
        <v>27</v>
      </c>
      <c r="I1" s="59" t="s">
        <v>28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x14ac:dyDescent="0.35">
      <c r="A2" s="59"/>
      <c r="B2" s="59"/>
      <c r="C2" s="59"/>
      <c r="D2" s="59"/>
      <c r="G2" s="59"/>
      <c r="H2" s="59" t="s">
        <v>25</v>
      </c>
      <c r="I2" s="59">
        <v>1001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x14ac:dyDescent="0.35">
      <c r="A3" s="59"/>
      <c r="B3" s="59"/>
      <c r="C3" s="59"/>
      <c r="D3" s="59"/>
      <c r="G3" s="59"/>
      <c r="H3" s="12" t="s">
        <v>26</v>
      </c>
      <c r="I3" s="59">
        <v>1002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x14ac:dyDescent="0.35">
      <c r="A4" s="59"/>
      <c r="B4" s="59"/>
      <c r="C4" s="59"/>
      <c r="D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x14ac:dyDescent="0.35">
      <c r="A5" s="59"/>
      <c r="B5" s="59"/>
      <c r="C5" s="59"/>
      <c r="D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x14ac:dyDescent="0.35">
      <c r="A6" s="59"/>
      <c r="B6" s="59"/>
      <c r="C6" s="59"/>
      <c r="D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x14ac:dyDescent="0.3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x14ac:dyDescent="0.35">
      <c r="A8" s="59"/>
      <c r="B8" s="59"/>
      <c r="C8" s="59" t="s">
        <v>13</v>
      </c>
      <c r="D8" s="59" t="s">
        <v>14</v>
      </c>
      <c r="E8" s="59" t="s">
        <v>17</v>
      </c>
      <c r="F8" s="59" t="s">
        <v>18</v>
      </c>
      <c r="G8" s="59" t="s">
        <v>15</v>
      </c>
      <c r="H8" s="59" t="s">
        <v>16</v>
      </c>
      <c r="I8" s="59" t="s">
        <v>19</v>
      </c>
      <c r="J8" s="59" t="s">
        <v>20</v>
      </c>
      <c r="K8" s="59" t="s">
        <v>21</v>
      </c>
      <c r="L8" s="59" t="s">
        <v>22</v>
      </c>
      <c r="M8" s="59" t="s">
        <v>23</v>
      </c>
      <c r="N8" s="59" t="s">
        <v>24</v>
      </c>
      <c r="O8" s="59"/>
      <c r="P8" s="59" t="s">
        <v>13</v>
      </c>
      <c r="Q8" s="59" t="s">
        <v>14</v>
      </c>
      <c r="R8" s="59" t="s">
        <v>17</v>
      </c>
      <c r="S8" s="59" t="s">
        <v>18</v>
      </c>
      <c r="T8" s="59" t="s">
        <v>15</v>
      </c>
      <c r="U8" s="59" t="s">
        <v>16</v>
      </c>
      <c r="V8" s="59" t="s">
        <v>19</v>
      </c>
      <c r="W8" s="59" t="s">
        <v>20</v>
      </c>
      <c r="X8" s="59" t="s">
        <v>21</v>
      </c>
      <c r="Y8" s="59" t="s">
        <v>22</v>
      </c>
      <c r="Z8" s="59" t="s">
        <v>23</v>
      </c>
      <c r="AA8" s="59" t="s">
        <v>24</v>
      </c>
    </row>
    <row r="9" spans="1:27" x14ac:dyDescent="0.35">
      <c r="A9" s="59"/>
      <c r="B9" s="59"/>
      <c r="C9" s="59">
        <f>P9*Mitigations!$J$10</f>
        <v>9.4</v>
      </c>
      <c r="D9" s="59">
        <f>Q9*Mitigations!$J$10</f>
        <v>6.5</v>
      </c>
      <c r="E9" s="59">
        <f>R9*Mitigations!$J$10</f>
        <v>10.53</v>
      </c>
      <c r="F9" s="59">
        <f>S9*Mitigations!$J$10</f>
        <v>7.02</v>
      </c>
      <c r="G9" s="59">
        <f>T9*Mitigations!$K$10</f>
        <v>6</v>
      </c>
      <c r="H9" s="59">
        <f>U9*Mitigations!$K$10</f>
        <v>4</v>
      </c>
      <c r="I9" s="59">
        <f>V9*Mitigations!$K$10</f>
        <v>6</v>
      </c>
      <c r="J9" s="59">
        <f>W9*Mitigations!$K$10</f>
        <v>1</v>
      </c>
      <c r="K9" s="59">
        <f>X9*Mitigations!$L$10</f>
        <v>99</v>
      </c>
      <c r="L9" s="59">
        <f>Y9*Mitigations!$L$10</f>
        <v>49</v>
      </c>
      <c r="M9" s="59">
        <f>Z9*Mitigations!$L$10</f>
        <v>130</v>
      </c>
      <c r="N9" s="59">
        <f>AA9*Mitigations!$L$10</f>
        <v>52</v>
      </c>
      <c r="O9" s="59"/>
      <c r="P9" s="59">
        <v>9.4</v>
      </c>
      <c r="Q9" s="59">
        <v>6.5</v>
      </c>
      <c r="R9" s="59">
        <v>10.53</v>
      </c>
      <c r="S9" s="59">
        <v>7.02</v>
      </c>
      <c r="T9" s="59">
        <v>6</v>
      </c>
      <c r="U9" s="59">
        <v>4</v>
      </c>
      <c r="V9" s="59">
        <v>6</v>
      </c>
      <c r="W9" s="59">
        <v>1</v>
      </c>
      <c r="X9" s="59">
        <v>99</v>
      </c>
      <c r="Y9" s="59">
        <v>49</v>
      </c>
      <c r="Z9" s="59">
        <v>130</v>
      </c>
      <c r="AA9" s="59">
        <v>52</v>
      </c>
    </row>
    <row r="10" spans="1:27" x14ac:dyDescent="0.35">
      <c r="A10" s="59"/>
      <c r="B10" s="59"/>
      <c r="C10" s="59">
        <f>P10*Mitigations!$J$10</f>
        <v>12.3</v>
      </c>
      <c r="D10" s="59">
        <f>Q10*Mitigations!$J$10</f>
        <v>7.9</v>
      </c>
      <c r="E10" s="59">
        <f>R10*Mitigations!$J$10</f>
        <v>10.53</v>
      </c>
      <c r="F10" s="59">
        <f>S10*Mitigations!$J$10</f>
        <v>6.66</v>
      </c>
      <c r="G10" s="59">
        <f>T10*Mitigations!$K$10</f>
        <v>6</v>
      </c>
      <c r="H10" s="59">
        <f>U10*Mitigations!$K$10</f>
        <v>3</v>
      </c>
      <c r="I10" s="59">
        <f>V10*Mitigations!$K$10</f>
        <v>6</v>
      </c>
      <c r="J10" s="59">
        <f>W10*Mitigations!$K$10</f>
        <v>7</v>
      </c>
      <c r="K10" s="59">
        <f>X10*Mitigations!$L$10</f>
        <v>150</v>
      </c>
      <c r="L10" s="59">
        <f>Y10*Mitigations!$L$10</f>
        <v>69</v>
      </c>
      <c r="M10" s="59">
        <f>Z10*Mitigations!$L$10</f>
        <v>102</v>
      </c>
      <c r="N10" s="59">
        <f>AA10*Mitigations!$L$10</f>
        <v>24</v>
      </c>
      <c r="O10" s="59"/>
      <c r="P10" s="59">
        <v>12.3</v>
      </c>
      <c r="Q10" s="59">
        <v>7.9</v>
      </c>
      <c r="R10" s="59">
        <v>10.53</v>
      </c>
      <c r="S10" s="59">
        <v>6.66</v>
      </c>
      <c r="T10" s="59">
        <v>6</v>
      </c>
      <c r="U10" s="59">
        <v>3</v>
      </c>
      <c r="V10" s="59">
        <v>6</v>
      </c>
      <c r="W10" s="59">
        <v>7</v>
      </c>
      <c r="X10" s="59">
        <v>150</v>
      </c>
      <c r="Y10" s="59">
        <v>69</v>
      </c>
      <c r="Z10" s="59">
        <v>102</v>
      </c>
      <c r="AA10" s="59">
        <v>24</v>
      </c>
    </row>
    <row r="11" spans="1:27" x14ac:dyDescent="0.35">
      <c r="A11" s="59"/>
      <c r="B11" s="59"/>
      <c r="C11" s="59">
        <f>P11*Mitigations!$J$10</f>
        <v>11</v>
      </c>
      <c r="D11" s="59">
        <f>Q11*Mitigations!$J$10</f>
        <v>8.4</v>
      </c>
      <c r="E11" s="59">
        <f>R11*Mitigations!$J$10</f>
        <v>11.16</v>
      </c>
      <c r="F11" s="59">
        <f>S11*Mitigations!$J$10</f>
        <v>6.39</v>
      </c>
      <c r="G11" s="59">
        <f>T11*Mitigations!$K$10</f>
        <v>4</v>
      </c>
      <c r="H11" s="59">
        <f>U11*Mitigations!$K$10</f>
        <v>4</v>
      </c>
      <c r="I11" s="59">
        <f>V11*Mitigations!$K$10</f>
        <v>9</v>
      </c>
      <c r="J11" s="59">
        <f>W11*Mitigations!$K$10</f>
        <v>0</v>
      </c>
      <c r="K11" s="59">
        <f>X11*Mitigations!$L$10</f>
        <v>291</v>
      </c>
      <c r="L11" s="59">
        <f>Y11*Mitigations!$L$10</f>
        <v>58</v>
      </c>
      <c r="M11" s="59">
        <f>Z11*Mitigations!$L$10</f>
        <v>86</v>
      </c>
      <c r="N11" s="59">
        <f>AA11*Mitigations!$L$10</f>
        <v>41</v>
      </c>
      <c r="O11" s="59"/>
      <c r="P11" s="59">
        <v>11</v>
      </c>
      <c r="Q11" s="59">
        <v>8.4</v>
      </c>
      <c r="R11" s="59">
        <v>11.16</v>
      </c>
      <c r="S11" s="59">
        <v>6.39</v>
      </c>
      <c r="T11" s="59">
        <v>4</v>
      </c>
      <c r="U11" s="59">
        <v>4</v>
      </c>
      <c r="V11" s="59">
        <v>9</v>
      </c>
      <c r="W11" s="59">
        <v>0</v>
      </c>
      <c r="X11" s="59">
        <v>291</v>
      </c>
      <c r="Y11" s="59">
        <v>58</v>
      </c>
      <c r="Z11" s="59">
        <v>86</v>
      </c>
      <c r="AA11" s="59">
        <v>41</v>
      </c>
    </row>
    <row r="12" spans="1:27" x14ac:dyDescent="0.35">
      <c r="A12" s="59"/>
      <c r="B12" s="59"/>
      <c r="C12" s="59">
        <f>P12*Mitigations!$J$10</f>
        <v>10.3</v>
      </c>
      <c r="D12" s="59">
        <f>Q12*Mitigations!$J$10</f>
        <v>8.5</v>
      </c>
      <c r="E12" s="59">
        <f>R12*Mitigations!$J$10</f>
        <v>9.3600000000000012</v>
      </c>
      <c r="F12" s="59">
        <f>S12*Mitigations!$J$10</f>
        <v>8.2799999999999994</v>
      </c>
      <c r="G12" s="59">
        <f>T12*Mitigations!$K$10</f>
        <v>6</v>
      </c>
      <c r="H12" s="59">
        <f>U12*Mitigations!$K$10</f>
        <v>1</v>
      </c>
      <c r="I12" s="59">
        <f>V12*Mitigations!$K$10</f>
        <v>4</v>
      </c>
      <c r="J12" s="59">
        <f>W12*Mitigations!$K$10</f>
        <v>8</v>
      </c>
      <c r="K12" s="59">
        <f>X12*Mitigations!$L$10</f>
        <v>211</v>
      </c>
      <c r="L12" s="59">
        <f>Y12*Mitigations!$L$10</f>
        <v>38</v>
      </c>
      <c r="M12" s="59">
        <f>Z12*Mitigations!$L$10</f>
        <v>105</v>
      </c>
      <c r="N12" s="59">
        <f>AA12*Mitigations!$L$10</f>
        <v>66</v>
      </c>
      <c r="O12" s="59"/>
      <c r="P12" s="59">
        <v>10.3</v>
      </c>
      <c r="Q12" s="59">
        <v>8.5</v>
      </c>
      <c r="R12" s="59">
        <v>9.3600000000000012</v>
      </c>
      <c r="S12" s="59">
        <v>8.2799999999999994</v>
      </c>
      <c r="T12" s="59">
        <v>6</v>
      </c>
      <c r="U12" s="59">
        <v>1</v>
      </c>
      <c r="V12" s="59">
        <v>4</v>
      </c>
      <c r="W12" s="59">
        <v>8</v>
      </c>
      <c r="X12" s="59">
        <v>211</v>
      </c>
      <c r="Y12" s="59">
        <v>38</v>
      </c>
      <c r="Z12" s="59">
        <v>105</v>
      </c>
      <c r="AA12" s="59">
        <v>66</v>
      </c>
    </row>
    <row r="13" spans="1:27" x14ac:dyDescent="0.35">
      <c r="A13" s="59"/>
      <c r="B13" s="59"/>
      <c r="C13" s="59">
        <f>P13*Mitigations!$J$10</f>
        <v>10.4</v>
      </c>
      <c r="D13" s="59">
        <f>Q13*Mitigations!$J$10</f>
        <v>9</v>
      </c>
      <c r="E13" s="59">
        <f>R13*Mitigations!$J$10</f>
        <v>6.84</v>
      </c>
      <c r="F13" s="59">
        <f>S13*Mitigations!$J$10</f>
        <v>6.75</v>
      </c>
      <c r="G13" s="59">
        <f>T13*Mitigations!$K$10</f>
        <v>4</v>
      </c>
      <c r="H13" s="59">
        <f>U13*Mitigations!$K$10</f>
        <v>1</v>
      </c>
      <c r="I13" s="59">
        <f>V13*Mitigations!$K$10</f>
        <v>5</v>
      </c>
      <c r="J13" s="59">
        <f>W13*Mitigations!$K$10</f>
        <v>2</v>
      </c>
      <c r="K13" s="59">
        <f>X13*Mitigations!$L$10</f>
        <v>216</v>
      </c>
      <c r="L13" s="59">
        <f>Y13*Mitigations!$L$10</f>
        <v>29</v>
      </c>
      <c r="M13" s="59">
        <f>Z13*Mitigations!$L$10</f>
        <v>69</v>
      </c>
      <c r="N13" s="59">
        <f>AA13*Mitigations!$L$10</f>
        <v>57</v>
      </c>
      <c r="O13" s="59"/>
      <c r="P13" s="59">
        <v>10.4</v>
      </c>
      <c r="Q13" s="59">
        <v>9</v>
      </c>
      <c r="R13" s="59">
        <v>6.84</v>
      </c>
      <c r="S13" s="59">
        <v>6.75</v>
      </c>
      <c r="T13" s="59">
        <v>4</v>
      </c>
      <c r="U13" s="59">
        <v>1</v>
      </c>
      <c r="V13" s="59">
        <v>5</v>
      </c>
      <c r="W13" s="59">
        <v>2</v>
      </c>
      <c r="X13" s="59">
        <v>216</v>
      </c>
      <c r="Y13" s="59">
        <v>29</v>
      </c>
      <c r="Z13" s="59">
        <v>69</v>
      </c>
      <c r="AA13" s="59">
        <v>57</v>
      </c>
    </row>
    <row r="14" spans="1:27" x14ac:dyDescent="0.35">
      <c r="A14" s="59"/>
      <c r="B14" s="59"/>
      <c r="C14" s="59">
        <f>P14*Mitigations!$J$10</f>
        <v>12.4</v>
      </c>
      <c r="D14" s="59">
        <f>Q14*Mitigations!$J$10</f>
        <v>8.5</v>
      </c>
      <c r="E14" s="59">
        <f>R14*Mitigations!$J$10</f>
        <v>9.2700000000000014</v>
      </c>
      <c r="F14" s="59">
        <f>S14*Mitigations!$J$10</f>
        <v>7.02</v>
      </c>
      <c r="G14" s="59">
        <f>T14*Mitigations!$K$10</f>
        <v>6</v>
      </c>
      <c r="H14" s="59">
        <f>U14*Mitigations!$K$10</f>
        <v>6</v>
      </c>
      <c r="I14" s="59">
        <f>V14*Mitigations!$K$10</f>
        <v>7</v>
      </c>
      <c r="J14" s="59">
        <f>W14*Mitigations!$K$10</f>
        <v>1</v>
      </c>
      <c r="K14" s="59">
        <f>X14*Mitigations!$L$10</f>
        <v>195</v>
      </c>
      <c r="L14" s="59">
        <f>Y14*Mitigations!$L$10</f>
        <v>66</v>
      </c>
      <c r="M14" s="59">
        <f>Z14*Mitigations!$L$10</f>
        <v>80</v>
      </c>
      <c r="N14" s="59">
        <f>AA14*Mitigations!$L$10</f>
        <v>49</v>
      </c>
      <c r="O14" s="59"/>
      <c r="P14" s="59">
        <v>12.4</v>
      </c>
      <c r="Q14" s="59">
        <v>8.5</v>
      </c>
      <c r="R14" s="59">
        <v>9.2700000000000014</v>
      </c>
      <c r="S14" s="59">
        <v>7.02</v>
      </c>
      <c r="T14" s="59">
        <v>6</v>
      </c>
      <c r="U14" s="59">
        <v>6</v>
      </c>
      <c r="V14" s="59">
        <v>7</v>
      </c>
      <c r="W14" s="59">
        <v>1</v>
      </c>
      <c r="X14" s="59">
        <v>195</v>
      </c>
      <c r="Y14" s="59">
        <v>66</v>
      </c>
      <c r="Z14" s="59">
        <v>80</v>
      </c>
      <c r="AA14" s="59">
        <v>49</v>
      </c>
    </row>
    <row r="15" spans="1:27" x14ac:dyDescent="0.35">
      <c r="A15" s="59"/>
      <c r="B15" s="59"/>
      <c r="C15" s="59">
        <f>P15*Mitigations!$J$10</f>
        <v>13</v>
      </c>
      <c r="D15" s="59">
        <f>Q15*Mitigations!$J$10</f>
        <v>7.8</v>
      </c>
      <c r="E15" s="59">
        <f>R15*Mitigations!$J$10</f>
        <v>8.19</v>
      </c>
      <c r="F15" s="59">
        <f>S15*Mitigations!$J$10</f>
        <v>6.84</v>
      </c>
      <c r="G15" s="59">
        <f>T15*Mitigations!$K$10</f>
        <v>8</v>
      </c>
      <c r="H15" s="59">
        <f>U15*Mitigations!$K$10</f>
        <v>7</v>
      </c>
      <c r="I15" s="59">
        <f>V15*Mitigations!$K$10</f>
        <v>6</v>
      </c>
      <c r="J15" s="59">
        <f>W15*Mitigations!$K$10</f>
        <v>6</v>
      </c>
      <c r="K15" s="59">
        <f>X15*Mitigations!$L$10</f>
        <v>185</v>
      </c>
      <c r="L15" s="59">
        <f>Y15*Mitigations!$L$10</f>
        <v>26</v>
      </c>
      <c r="M15" s="59">
        <f>Z15*Mitigations!$L$10</f>
        <v>184</v>
      </c>
      <c r="N15" s="59">
        <f>AA15*Mitigations!$L$10</f>
        <v>40</v>
      </c>
      <c r="O15" s="59"/>
      <c r="P15" s="59">
        <v>13</v>
      </c>
      <c r="Q15" s="59">
        <v>7.8</v>
      </c>
      <c r="R15" s="59">
        <v>8.19</v>
      </c>
      <c r="S15" s="59">
        <v>6.84</v>
      </c>
      <c r="T15" s="59">
        <v>8</v>
      </c>
      <c r="U15" s="59">
        <v>7</v>
      </c>
      <c r="V15" s="59">
        <v>6</v>
      </c>
      <c r="W15" s="59">
        <v>6</v>
      </c>
      <c r="X15" s="59">
        <v>185</v>
      </c>
      <c r="Y15" s="59">
        <v>26</v>
      </c>
      <c r="Z15" s="59">
        <v>184</v>
      </c>
      <c r="AA15" s="59">
        <v>40</v>
      </c>
    </row>
    <row r="16" spans="1:27" x14ac:dyDescent="0.35">
      <c r="A16" s="59"/>
      <c r="B16" s="59"/>
      <c r="C16" s="59">
        <f>P16*Mitigations!$J$10</f>
        <v>9.9</v>
      </c>
      <c r="D16" s="59">
        <f>Q16*Mitigations!$J$10</f>
        <v>8.5</v>
      </c>
      <c r="E16" s="59">
        <f>R16*Mitigations!$J$10</f>
        <v>9.4500000000000011</v>
      </c>
      <c r="F16" s="59">
        <f>S16*Mitigations!$J$10</f>
        <v>8.2799999999999994</v>
      </c>
      <c r="G16" s="59">
        <f>T16*Mitigations!$K$10</f>
        <v>4</v>
      </c>
      <c r="H16" s="59">
        <f>U16*Mitigations!$K$10</f>
        <v>2</v>
      </c>
      <c r="I16" s="59">
        <f>V16*Mitigations!$K$10</f>
        <v>1</v>
      </c>
      <c r="J16" s="59">
        <f>W16*Mitigations!$K$10</f>
        <v>1</v>
      </c>
      <c r="K16" s="59">
        <f>X16*Mitigations!$L$10</f>
        <v>129</v>
      </c>
      <c r="L16" s="59">
        <f>Y16*Mitigations!$L$10</f>
        <v>26</v>
      </c>
      <c r="M16" s="59">
        <f>Z16*Mitigations!$L$10</f>
        <v>96</v>
      </c>
      <c r="N16" s="59">
        <f>AA16*Mitigations!$L$10</f>
        <v>45</v>
      </c>
      <c r="O16" s="59"/>
      <c r="P16" s="59">
        <v>9.9</v>
      </c>
      <c r="Q16" s="59">
        <v>8.5</v>
      </c>
      <c r="R16" s="59">
        <v>9.4500000000000011</v>
      </c>
      <c r="S16" s="59">
        <v>8.2799999999999994</v>
      </c>
      <c r="T16" s="59">
        <v>4</v>
      </c>
      <c r="U16" s="59">
        <v>2</v>
      </c>
      <c r="V16" s="59">
        <v>1</v>
      </c>
      <c r="W16" s="59">
        <v>1</v>
      </c>
      <c r="X16" s="59">
        <v>129</v>
      </c>
      <c r="Y16" s="59">
        <v>26</v>
      </c>
      <c r="Z16" s="59">
        <v>96</v>
      </c>
      <c r="AA16" s="59">
        <v>45</v>
      </c>
    </row>
    <row r="17" spans="1:27" x14ac:dyDescent="0.35">
      <c r="A17" s="59"/>
      <c r="B17" s="59"/>
      <c r="C17" s="59">
        <f>P17*Mitigations!$J$10</f>
        <v>7.8</v>
      </c>
      <c r="D17" s="59">
        <f>Q17*Mitigations!$J$10</f>
        <v>5.8</v>
      </c>
      <c r="E17" s="59">
        <f>R17*Mitigations!$J$10</f>
        <v>9.2700000000000014</v>
      </c>
      <c r="F17" s="59">
        <f>S17*Mitigations!$J$10</f>
        <v>8.01</v>
      </c>
      <c r="G17" s="59">
        <f>T17*Mitigations!$K$10</f>
        <v>5</v>
      </c>
      <c r="H17" s="59">
        <f>U17*Mitigations!$K$10</f>
        <v>4</v>
      </c>
      <c r="I17" s="59">
        <f>V17*Mitigations!$K$10</f>
        <v>3</v>
      </c>
      <c r="J17" s="59">
        <f>W17*Mitigations!$K$10</f>
        <v>8</v>
      </c>
      <c r="K17" s="59">
        <f>X17*Mitigations!$L$10</f>
        <v>114</v>
      </c>
      <c r="L17" s="59">
        <f>Y17*Mitigations!$L$10</f>
        <v>13</v>
      </c>
      <c r="M17" s="59">
        <f>Z17*Mitigations!$L$10</f>
        <v>57</v>
      </c>
      <c r="N17" s="59">
        <f>AA17*Mitigations!$L$10</f>
        <v>53</v>
      </c>
      <c r="O17" s="59"/>
      <c r="P17" s="59">
        <v>7.8</v>
      </c>
      <c r="Q17" s="59">
        <v>5.8</v>
      </c>
      <c r="R17" s="59">
        <v>9.2700000000000014</v>
      </c>
      <c r="S17" s="59">
        <v>8.01</v>
      </c>
      <c r="T17" s="59">
        <v>5</v>
      </c>
      <c r="U17" s="59">
        <v>4</v>
      </c>
      <c r="V17" s="59">
        <v>3</v>
      </c>
      <c r="W17" s="59">
        <v>8</v>
      </c>
      <c r="X17" s="59">
        <v>114</v>
      </c>
      <c r="Y17" s="59">
        <v>13</v>
      </c>
      <c r="Z17" s="59">
        <v>57</v>
      </c>
      <c r="AA17" s="59">
        <v>53</v>
      </c>
    </row>
    <row r="18" spans="1:27" x14ac:dyDescent="0.35">
      <c r="A18" s="59"/>
      <c r="B18" s="59"/>
      <c r="C18" s="59">
        <f>P18*Mitigations!$J$10</f>
        <v>8.5</v>
      </c>
      <c r="D18" s="59">
        <f>Q18*Mitigations!$J$10</f>
        <v>7.1</v>
      </c>
      <c r="E18" s="59">
        <f>R18*Mitigations!$J$10</f>
        <v>11.879999999999999</v>
      </c>
      <c r="F18" s="59">
        <f>S18*Mitigations!$J$10</f>
        <v>6.3</v>
      </c>
      <c r="G18" s="59">
        <f>T18*Mitigations!$K$10</f>
        <v>5</v>
      </c>
      <c r="H18" s="59">
        <f>U18*Mitigations!$K$10</f>
        <v>2</v>
      </c>
      <c r="I18" s="59">
        <f>V18*Mitigations!$K$10</f>
        <v>1</v>
      </c>
      <c r="J18" s="59">
        <f>W18*Mitigations!$K$10</f>
        <v>1</v>
      </c>
      <c r="K18" s="59">
        <f>X18*Mitigations!$L$10</f>
        <v>141</v>
      </c>
      <c r="L18" s="59">
        <f>Y18*Mitigations!$L$10</f>
        <v>27</v>
      </c>
      <c r="M18" s="59">
        <f>Z18*Mitigations!$L$10</f>
        <v>89</v>
      </c>
      <c r="N18" s="59">
        <f>AA18*Mitigations!$L$10</f>
        <v>31</v>
      </c>
      <c r="O18" s="59"/>
      <c r="P18" s="59">
        <v>8.5</v>
      </c>
      <c r="Q18" s="59">
        <v>7.1</v>
      </c>
      <c r="R18" s="59">
        <v>11.879999999999999</v>
      </c>
      <c r="S18" s="59">
        <v>6.3</v>
      </c>
      <c r="T18" s="59">
        <v>5</v>
      </c>
      <c r="U18" s="59">
        <v>2</v>
      </c>
      <c r="V18" s="59">
        <v>1</v>
      </c>
      <c r="W18" s="59">
        <v>1</v>
      </c>
      <c r="X18" s="59">
        <v>141</v>
      </c>
      <c r="Y18" s="59">
        <v>27</v>
      </c>
      <c r="Z18" s="59">
        <v>89</v>
      </c>
      <c r="AA18" s="59">
        <v>31</v>
      </c>
    </row>
    <row r="19" spans="1:27" x14ac:dyDescent="0.35">
      <c r="A19" s="59"/>
      <c r="B19" s="59"/>
      <c r="C19" s="59">
        <f>P19*Mitigations!$J$10</f>
        <v>8</v>
      </c>
      <c r="D19" s="59">
        <f>Q19*Mitigations!$J$10</f>
        <v>6.7</v>
      </c>
      <c r="E19" s="59">
        <f>R19*Mitigations!$J$10</f>
        <v>11.16</v>
      </c>
      <c r="F19" s="59">
        <f>S19*Mitigations!$J$10</f>
        <v>6.84</v>
      </c>
      <c r="G19" s="59">
        <f>T19*Mitigations!$K$10</f>
        <v>5</v>
      </c>
      <c r="H19" s="59">
        <f>U19*Mitigations!$K$10</f>
        <v>6</v>
      </c>
      <c r="I19" s="59">
        <f>V19*Mitigations!$K$10</f>
        <v>7</v>
      </c>
      <c r="J19" s="59">
        <f>W19*Mitigations!$K$10</f>
        <v>5</v>
      </c>
      <c r="K19" s="59">
        <f>X19*Mitigations!$L$10</f>
        <v>77</v>
      </c>
      <c r="L19" s="59">
        <f>Y19*Mitigations!$L$10</f>
        <v>23</v>
      </c>
      <c r="M19" s="59">
        <f>Z19*Mitigations!$L$10</f>
        <v>71</v>
      </c>
      <c r="N19" s="59">
        <f>AA19*Mitigations!$L$10</f>
        <v>37</v>
      </c>
      <c r="O19" s="59"/>
      <c r="P19" s="59">
        <v>8</v>
      </c>
      <c r="Q19" s="59">
        <v>6.7</v>
      </c>
      <c r="R19" s="59">
        <v>11.16</v>
      </c>
      <c r="S19" s="59">
        <v>6.84</v>
      </c>
      <c r="T19" s="59">
        <v>5</v>
      </c>
      <c r="U19" s="59">
        <v>6</v>
      </c>
      <c r="V19" s="59">
        <v>7</v>
      </c>
      <c r="W19" s="59">
        <v>5</v>
      </c>
      <c r="X19" s="59">
        <v>77</v>
      </c>
      <c r="Y19" s="59">
        <v>23</v>
      </c>
      <c r="Z19" s="59">
        <v>71</v>
      </c>
      <c r="AA19" s="59">
        <v>37</v>
      </c>
    </row>
    <row r="20" spans="1:27" x14ac:dyDescent="0.35">
      <c r="A20" s="59"/>
      <c r="B20" s="59"/>
      <c r="C20" s="59">
        <f>P20*Mitigations!$J$10</f>
        <v>7.2</v>
      </c>
      <c r="D20" s="59">
        <f>Q20*Mitigations!$J$10</f>
        <v>10</v>
      </c>
      <c r="E20" s="59">
        <f>R20*Mitigations!$J$10</f>
        <v>8.82</v>
      </c>
      <c r="F20" s="59">
        <f>S20*Mitigations!$J$10</f>
        <v>9.4500000000000011</v>
      </c>
      <c r="G20" s="59">
        <f>T20*Mitigations!$K$10</f>
        <v>4</v>
      </c>
      <c r="H20" s="59">
        <f>U20*Mitigations!$K$10</f>
        <v>3</v>
      </c>
      <c r="I20" s="59">
        <f>V20*Mitigations!$K$10</f>
        <v>6</v>
      </c>
      <c r="J20" s="59">
        <f>W20*Mitigations!$K$10</f>
        <v>6</v>
      </c>
      <c r="K20" s="59">
        <f>X20*Mitigations!$L$10</f>
        <v>307</v>
      </c>
      <c r="L20" s="59">
        <f>Y20*Mitigations!$L$10</f>
        <v>26</v>
      </c>
      <c r="M20" s="59">
        <f>Z20*Mitigations!$L$10</f>
        <v>80</v>
      </c>
      <c r="N20" s="59">
        <f>AA20*Mitigations!$L$10</f>
        <v>89</v>
      </c>
      <c r="O20" s="59"/>
      <c r="P20" s="59">
        <v>7.2</v>
      </c>
      <c r="Q20" s="59">
        <v>10</v>
      </c>
      <c r="R20" s="59">
        <v>8.82</v>
      </c>
      <c r="S20" s="59">
        <v>9.4500000000000011</v>
      </c>
      <c r="T20" s="59">
        <v>4</v>
      </c>
      <c r="U20" s="59">
        <v>3</v>
      </c>
      <c r="V20" s="59">
        <v>6</v>
      </c>
      <c r="W20" s="59">
        <v>6</v>
      </c>
      <c r="X20" s="59">
        <v>307</v>
      </c>
      <c r="Y20" s="59">
        <v>26</v>
      </c>
      <c r="Z20" s="59">
        <v>80</v>
      </c>
      <c r="AA20" s="59">
        <v>89</v>
      </c>
    </row>
    <row r="21" spans="1:27" x14ac:dyDescent="0.35">
      <c r="A21" s="59"/>
      <c r="B21" s="59"/>
      <c r="C21" s="59">
        <f>P21*Mitigations!$J$10</f>
        <v>10.7</v>
      </c>
      <c r="D21" s="59">
        <f>Q21*Mitigations!$J$10</f>
        <v>7.1</v>
      </c>
      <c r="E21" s="59">
        <f>R21*Mitigations!$J$10</f>
        <v>10.620000000000001</v>
      </c>
      <c r="F21" s="59">
        <f>S21*Mitigations!$J$10</f>
        <v>8.19</v>
      </c>
      <c r="G21" s="59">
        <f>T21*Mitigations!$K$10</f>
        <v>5</v>
      </c>
      <c r="H21" s="59">
        <f>U21*Mitigations!$K$10</f>
        <v>5</v>
      </c>
      <c r="I21" s="59">
        <f>V21*Mitigations!$K$10</f>
        <v>6</v>
      </c>
      <c r="J21" s="59">
        <f>W21*Mitigations!$K$10</f>
        <v>6</v>
      </c>
      <c r="K21" s="59">
        <f>X21*Mitigations!$L$10</f>
        <v>148</v>
      </c>
      <c r="L21" s="59">
        <f>Y21*Mitigations!$L$10</f>
        <v>54</v>
      </c>
      <c r="M21" s="59">
        <f>Z21*Mitigations!$L$10</f>
        <v>104</v>
      </c>
      <c r="N21" s="59">
        <f>AA21*Mitigations!$L$10</f>
        <v>57</v>
      </c>
      <c r="O21" s="59"/>
      <c r="P21" s="59">
        <v>10.7</v>
      </c>
      <c r="Q21" s="59">
        <v>7.1</v>
      </c>
      <c r="R21" s="59">
        <v>10.620000000000001</v>
      </c>
      <c r="S21" s="59">
        <v>8.19</v>
      </c>
      <c r="T21" s="59">
        <v>5</v>
      </c>
      <c r="U21" s="59">
        <v>5</v>
      </c>
      <c r="V21" s="59">
        <v>6</v>
      </c>
      <c r="W21" s="59">
        <v>6</v>
      </c>
      <c r="X21" s="59">
        <v>148</v>
      </c>
      <c r="Y21" s="59">
        <v>54</v>
      </c>
      <c r="Z21" s="59">
        <v>104</v>
      </c>
      <c r="AA21" s="59">
        <v>57</v>
      </c>
    </row>
    <row r="22" spans="1:27" x14ac:dyDescent="0.35">
      <c r="A22" s="59"/>
      <c r="B22" s="59"/>
      <c r="C22" s="59">
        <f>P22*Mitigations!$J$10</f>
        <v>10.199999999999999</v>
      </c>
      <c r="D22" s="59">
        <f>Q22*Mitigations!$J$10</f>
        <v>7.4</v>
      </c>
      <c r="E22" s="59">
        <f>R22*Mitigations!$J$10</f>
        <v>9.7200000000000006</v>
      </c>
      <c r="F22" s="59">
        <f>S22*Mitigations!$J$10</f>
        <v>7.74</v>
      </c>
      <c r="G22" s="59">
        <f>T22*Mitigations!$K$10</f>
        <v>7</v>
      </c>
      <c r="H22" s="59">
        <f>U22*Mitigations!$K$10</f>
        <v>3</v>
      </c>
      <c r="I22" s="59">
        <f>V22*Mitigations!$K$10</f>
        <v>4</v>
      </c>
      <c r="J22" s="59">
        <f>W22*Mitigations!$K$10</f>
        <v>5</v>
      </c>
      <c r="K22" s="59">
        <f>X22*Mitigations!$L$10</f>
        <v>97</v>
      </c>
      <c r="L22" s="59">
        <f>Y22*Mitigations!$L$10</f>
        <v>46</v>
      </c>
      <c r="M22" s="59">
        <f>Z22*Mitigations!$L$10</f>
        <v>115</v>
      </c>
      <c r="N22" s="59">
        <f>AA22*Mitigations!$L$10</f>
        <v>38</v>
      </c>
      <c r="O22" s="59"/>
      <c r="P22" s="59">
        <v>10.199999999999999</v>
      </c>
      <c r="Q22" s="59">
        <v>7.4</v>
      </c>
      <c r="R22" s="59">
        <v>9.7200000000000006</v>
      </c>
      <c r="S22" s="59">
        <v>7.74</v>
      </c>
      <c r="T22" s="59">
        <v>7</v>
      </c>
      <c r="U22" s="59">
        <v>3</v>
      </c>
      <c r="V22" s="59">
        <v>4</v>
      </c>
      <c r="W22" s="59">
        <v>5</v>
      </c>
      <c r="X22" s="59">
        <v>97</v>
      </c>
      <c r="Y22" s="59">
        <v>46</v>
      </c>
      <c r="Z22" s="59">
        <v>115</v>
      </c>
      <c r="AA22" s="59">
        <v>38</v>
      </c>
    </row>
    <row r="23" spans="1:27" x14ac:dyDescent="0.35">
      <c r="A23" s="59"/>
      <c r="B23" s="59"/>
      <c r="C23" s="59">
        <f>P23*Mitigations!$J$10</f>
        <v>8.6999999999999993</v>
      </c>
      <c r="D23" s="59">
        <f>Q23*Mitigations!$J$10</f>
        <v>9.1999999999999993</v>
      </c>
      <c r="E23" s="59">
        <f>R23*Mitigations!$J$10</f>
        <v>10.44</v>
      </c>
      <c r="F23" s="59">
        <f>S23*Mitigations!$J$10</f>
        <v>8.73</v>
      </c>
      <c r="G23" s="59">
        <f>T23*Mitigations!$K$10</f>
        <v>2</v>
      </c>
      <c r="H23" s="59">
        <f>U23*Mitigations!$K$10</f>
        <v>4</v>
      </c>
      <c r="I23" s="59">
        <f>V23*Mitigations!$K$10</f>
        <v>7</v>
      </c>
      <c r="J23" s="59">
        <f>W23*Mitigations!$K$10</f>
        <v>3</v>
      </c>
      <c r="K23" s="59">
        <f>X23*Mitigations!$L$10</f>
        <v>93</v>
      </c>
      <c r="L23" s="59">
        <f>Y23*Mitigations!$L$10</f>
        <v>57</v>
      </c>
      <c r="M23" s="59">
        <f>Z23*Mitigations!$L$10</f>
        <v>84</v>
      </c>
      <c r="N23" s="59">
        <f>AA23*Mitigations!$L$10</f>
        <v>96</v>
      </c>
      <c r="O23" s="59"/>
      <c r="P23" s="59">
        <v>8.6999999999999993</v>
      </c>
      <c r="Q23" s="59">
        <v>9.1999999999999993</v>
      </c>
      <c r="R23" s="59">
        <v>10.44</v>
      </c>
      <c r="S23" s="59">
        <v>8.73</v>
      </c>
      <c r="T23" s="59">
        <v>2</v>
      </c>
      <c r="U23" s="59">
        <v>4</v>
      </c>
      <c r="V23" s="59">
        <v>7</v>
      </c>
      <c r="W23" s="59">
        <v>3</v>
      </c>
      <c r="X23" s="59">
        <v>93</v>
      </c>
      <c r="Y23" s="59">
        <v>57</v>
      </c>
      <c r="Z23" s="59">
        <v>84</v>
      </c>
      <c r="AA23" s="59">
        <v>96</v>
      </c>
    </row>
    <row r="24" spans="1:27" x14ac:dyDescent="0.35">
      <c r="A24" s="59"/>
      <c r="B24" s="59"/>
      <c r="C24" s="59">
        <f>P24*Mitigations!$J$10</f>
        <v>7.3</v>
      </c>
      <c r="D24" s="59">
        <f>Q24*Mitigations!$J$10</f>
        <v>7.6</v>
      </c>
      <c r="E24" s="59">
        <f>R24*Mitigations!$J$10</f>
        <v>9.3600000000000012</v>
      </c>
      <c r="F24" s="59">
        <f>S24*Mitigations!$J$10</f>
        <v>7.38</v>
      </c>
      <c r="G24" s="59">
        <f>T24*Mitigations!$K$10</f>
        <v>6</v>
      </c>
      <c r="H24" s="59">
        <f>U24*Mitigations!$K$10</f>
        <v>2</v>
      </c>
      <c r="I24" s="59">
        <f>V24*Mitigations!$K$10</f>
        <v>7</v>
      </c>
      <c r="J24" s="59">
        <f>W24*Mitigations!$K$10</f>
        <v>5</v>
      </c>
      <c r="K24" s="59">
        <f>X24*Mitigations!$L$10</f>
        <v>87</v>
      </c>
      <c r="L24" s="59">
        <f>Y24*Mitigations!$L$10</f>
        <v>26</v>
      </c>
      <c r="M24" s="59">
        <f>Z24*Mitigations!$L$10</f>
        <v>81</v>
      </c>
      <c r="N24" s="59">
        <f>AA24*Mitigations!$L$10</f>
        <v>87</v>
      </c>
      <c r="O24" s="59"/>
      <c r="P24" s="59">
        <v>7.3</v>
      </c>
      <c r="Q24" s="59">
        <v>7.6</v>
      </c>
      <c r="R24" s="59">
        <v>9.3600000000000012</v>
      </c>
      <c r="S24" s="59">
        <v>7.38</v>
      </c>
      <c r="T24" s="59">
        <v>6</v>
      </c>
      <c r="U24" s="59">
        <v>2</v>
      </c>
      <c r="V24" s="59">
        <v>7</v>
      </c>
      <c r="W24" s="59">
        <v>5</v>
      </c>
      <c r="X24" s="59">
        <v>87</v>
      </c>
      <c r="Y24" s="59">
        <v>26</v>
      </c>
      <c r="Z24" s="59">
        <v>81</v>
      </c>
      <c r="AA24" s="59">
        <v>87</v>
      </c>
    </row>
    <row r="25" spans="1:27" x14ac:dyDescent="0.35">
      <c r="A25" s="59"/>
      <c r="B25" s="59"/>
      <c r="C25" s="59">
        <f>P25*Mitigations!$J$10</f>
        <v>9.6</v>
      </c>
      <c r="D25" s="59">
        <f>Q25*Mitigations!$J$10</f>
        <v>7.6</v>
      </c>
      <c r="E25" s="59">
        <f>R25*Mitigations!$J$10</f>
        <v>9.9</v>
      </c>
      <c r="F25" s="59">
        <f>S25*Mitigations!$J$10</f>
        <v>7.2</v>
      </c>
      <c r="G25" s="59">
        <f>T25*Mitigations!$K$10</f>
        <v>3</v>
      </c>
      <c r="H25" s="59">
        <f>U25*Mitigations!$K$10</f>
        <v>8</v>
      </c>
      <c r="I25" s="59">
        <f>V25*Mitigations!$K$10</f>
        <v>2</v>
      </c>
      <c r="J25" s="59">
        <f>W25*Mitigations!$K$10</f>
        <v>6</v>
      </c>
      <c r="K25" s="59">
        <f>X25*Mitigations!$L$10</f>
        <v>166</v>
      </c>
      <c r="L25" s="59">
        <f>Y25*Mitigations!$L$10</f>
        <v>46</v>
      </c>
      <c r="M25" s="59">
        <f>Z25*Mitigations!$L$10</f>
        <v>48</v>
      </c>
      <c r="N25" s="59">
        <f>AA25*Mitigations!$L$10</f>
        <v>83</v>
      </c>
      <c r="O25" s="59"/>
      <c r="P25" s="59">
        <v>9.6</v>
      </c>
      <c r="Q25" s="59">
        <v>7.6</v>
      </c>
      <c r="R25" s="59">
        <v>9.9</v>
      </c>
      <c r="S25" s="59">
        <v>7.2</v>
      </c>
      <c r="T25" s="59">
        <v>3</v>
      </c>
      <c r="U25" s="59">
        <v>8</v>
      </c>
      <c r="V25" s="59">
        <v>2</v>
      </c>
      <c r="W25" s="59">
        <v>6</v>
      </c>
      <c r="X25" s="59">
        <v>166</v>
      </c>
      <c r="Y25" s="59">
        <v>46</v>
      </c>
      <c r="Z25" s="59">
        <v>48</v>
      </c>
      <c r="AA25" s="59">
        <v>83</v>
      </c>
    </row>
    <row r="26" spans="1:27" x14ac:dyDescent="0.35">
      <c r="A26" s="59"/>
      <c r="B26" s="59"/>
      <c r="C26" s="59">
        <f>P26*Mitigations!$J$10</f>
        <v>11.5</v>
      </c>
      <c r="D26" s="59">
        <f>Q26*Mitigations!$J$10</f>
        <v>7.1</v>
      </c>
      <c r="E26" s="59">
        <f>R26*Mitigations!$J$10</f>
        <v>7.11</v>
      </c>
      <c r="F26" s="59">
        <f>S26*Mitigations!$J$10</f>
        <v>6.75</v>
      </c>
      <c r="G26" s="59">
        <f>T26*Mitigations!$K$10</f>
        <v>4</v>
      </c>
      <c r="H26" s="59">
        <f>U26*Mitigations!$K$10</f>
        <v>2</v>
      </c>
      <c r="I26" s="59">
        <f>V26*Mitigations!$K$10</f>
        <v>4</v>
      </c>
      <c r="J26" s="59">
        <f>W26*Mitigations!$K$10</f>
        <v>6</v>
      </c>
      <c r="K26" s="59">
        <f>X26*Mitigations!$L$10</f>
        <v>168</v>
      </c>
      <c r="L26" s="59">
        <f>Y26*Mitigations!$L$10</f>
        <v>72</v>
      </c>
      <c r="M26" s="59">
        <f>Z26*Mitigations!$L$10</f>
        <v>30</v>
      </c>
      <c r="N26" s="59">
        <f>AA26*Mitigations!$L$10</f>
        <v>69</v>
      </c>
      <c r="O26" s="59"/>
      <c r="P26" s="59">
        <v>11.5</v>
      </c>
      <c r="Q26" s="59">
        <v>7.1</v>
      </c>
      <c r="R26" s="59">
        <v>7.11</v>
      </c>
      <c r="S26" s="59">
        <v>6.75</v>
      </c>
      <c r="T26" s="59">
        <v>4</v>
      </c>
      <c r="U26" s="59">
        <v>2</v>
      </c>
      <c r="V26" s="59">
        <v>4</v>
      </c>
      <c r="W26" s="59">
        <v>6</v>
      </c>
      <c r="X26" s="59">
        <v>168</v>
      </c>
      <c r="Y26" s="59">
        <v>72</v>
      </c>
      <c r="Z26" s="59">
        <v>30</v>
      </c>
      <c r="AA26" s="59">
        <v>69</v>
      </c>
    </row>
    <row r="27" spans="1:27" x14ac:dyDescent="0.35">
      <c r="A27" s="59"/>
      <c r="B27" s="59"/>
      <c r="C27" s="59">
        <f>P27*Mitigations!$J$10</f>
        <v>14.5</v>
      </c>
      <c r="D27" s="59">
        <f>Q27*Mitigations!$J$10</f>
        <v>8.5</v>
      </c>
      <c r="E27" s="59">
        <f>R27*Mitigations!$J$10</f>
        <v>8.64</v>
      </c>
      <c r="F27" s="59">
        <f>S27*Mitigations!$J$10</f>
        <v>7.65</v>
      </c>
      <c r="G27" s="59">
        <f>T27*Mitigations!$K$10</f>
        <v>8</v>
      </c>
      <c r="H27" s="59">
        <f>U27*Mitigations!$K$10</f>
        <v>1</v>
      </c>
      <c r="I27" s="59">
        <f>V27*Mitigations!$K$10</f>
        <v>6</v>
      </c>
      <c r="J27" s="59">
        <f>W27*Mitigations!$K$10</f>
        <v>4</v>
      </c>
      <c r="K27" s="59">
        <f>X27*Mitigations!$L$10</f>
        <v>165</v>
      </c>
      <c r="L27" s="59">
        <f>Y27*Mitigations!$L$10</f>
        <v>49</v>
      </c>
      <c r="M27" s="59">
        <f>Z27*Mitigations!$L$10</f>
        <v>68</v>
      </c>
      <c r="N27" s="59">
        <f>AA27*Mitigations!$L$10</f>
        <v>28</v>
      </c>
      <c r="O27" s="59"/>
      <c r="P27" s="59">
        <v>14.5</v>
      </c>
      <c r="Q27" s="59">
        <v>8.5</v>
      </c>
      <c r="R27" s="59">
        <v>8.64</v>
      </c>
      <c r="S27" s="59">
        <v>7.65</v>
      </c>
      <c r="T27" s="59">
        <v>8</v>
      </c>
      <c r="U27" s="59">
        <v>1</v>
      </c>
      <c r="V27" s="59">
        <v>6</v>
      </c>
      <c r="W27" s="59">
        <v>4</v>
      </c>
      <c r="X27" s="59">
        <v>165</v>
      </c>
      <c r="Y27" s="59">
        <v>49</v>
      </c>
      <c r="Z27" s="59">
        <v>68</v>
      </c>
      <c r="AA27" s="59">
        <v>28</v>
      </c>
    </row>
    <row r="28" spans="1:27" x14ac:dyDescent="0.35">
      <c r="A28" s="59"/>
      <c r="B28" s="59"/>
      <c r="C28" s="59">
        <f>P28*Mitigations!$J$10</f>
        <v>12.5</v>
      </c>
      <c r="D28" s="59">
        <f>Q28*Mitigations!$J$10</f>
        <v>9.1</v>
      </c>
      <c r="E28" s="59">
        <f>R28*Mitigations!$J$10</f>
        <v>11.700000000000001</v>
      </c>
      <c r="F28" s="59">
        <f>S28*Mitigations!$J$10</f>
        <v>7.29</v>
      </c>
      <c r="G28" s="59">
        <f>T28*Mitigations!$K$10</f>
        <v>3</v>
      </c>
      <c r="H28" s="59">
        <f>U28*Mitigations!$K$10</f>
        <v>3</v>
      </c>
      <c r="I28" s="59">
        <f>V28*Mitigations!$K$10</f>
        <v>5</v>
      </c>
      <c r="J28" s="59">
        <f>W28*Mitigations!$K$10</f>
        <v>7</v>
      </c>
      <c r="K28" s="59">
        <f>X28*Mitigations!$L$10</f>
        <v>189</v>
      </c>
      <c r="L28" s="59">
        <f>Y28*Mitigations!$L$10</f>
        <v>48</v>
      </c>
      <c r="M28" s="59">
        <f>Z28*Mitigations!$L$10</f>
        <v>30</v>
      </c>
      <c r="N28" s="59">
        <f>AA28*Mitigations!$L$10</f>
        <v>103</v>
      </c>
      <c r="O28" s="59"/>
      <c r="P28" s="59">
        <v>12.5</v>
      </c>
      <c r="Q28" s="59">
        <v>9.1</v>
      </c>
      <c r="R28" s="59">
        <v>11.700000000000001</v>
      </c>
      <c r="S28" s="59">
        <v>7.29</v>
      </c>
      <c r="T28" s="59">
        <v>3</v>
      </c>
      <c r="U28" s="59">
        <v>3</v>
      </c>
      <c r="V28" s="59">
        <v>5</v>
      </c>
      <c r="W28" s="59">
        <v>7</v>
      </c>
      <c r="X28" s="59">
        <v>189</v>
      </c>
      <c r="Y28" s="59">
        <v>48</v>
      </c>
      <c r="Z28" s="59">
        <v>30</v>
      </c>
      <c r="AA28" s="59">
        <v>103</v>
      </c>
    </row>
    <row r="29" spans="1:27" x14ac:dyDescent="0.35">
      <c r="A29" s="59"/>
      <c r="B29" s="59"/>
      <c r="C29" s="59">
        <f>P29*Mitigations!$J$10</f>
        <v>9.6999999999999993</v>
      </c>
      <c r="D29" s="59">
        <f>Q29*Mitigations!$J$10</f>
        <v>7.9</v>
      </c>
      <c r="E29" s="59">
        <f>R29*Mitigations!$J$10</f>
        <v>8.4600000000000009</v>
      </c>
      <c r="F29" s="59">
        <f>S29*Mitigations!$J$10</f>
        <v>7.9200000000000008</v>
      </c>
      <c r="G29" s="59">
        <f>T29*Mitigations!$K$10</f>
        <v>5</v>
      </c>
      <c r="H29" s="59">
        <f>U29*Mitigations!$K$10</f>
        <v>0</v>
      </c>
      <c r="I29" s="59">
        <f>V29*Mitigations!$K$10</f>
        <v>5</v>
      </c>
      <c r="J29" s="59">
        <f>W29*Mitigations!$K$10</f>
        <v>3</v>
      </c>
      <c r="K29" s="59">
        <f>X29*Mitigations!$L$10</f>
        <v>127</v>
      </c>
      <c r="L29" s="59">
        <f>Y29*Mitigations!$L$10</f>
        <v>42</v>
      </c>
      <c r="M29" s="59">
        <f>Z29*Mitigations!$L$10</f>
        <v>202</v>
      </c>
      <c r="N29" s="59">
        <f>AA29*Mitigations!$L$10</f>
        <v>83</v>
      </c>
      <c r="O29" s="59"/>
      <c r="P29" s="59">
        <v>9.6999999999999993</v>
      </c>
      <c r="Q29" s="59">
        <v>7.9</v>
      </c>
      <c r="R29" s="59">
        <v>8.4600000000000009</v>
      </c>
      <c r="S29" s="59">
        <v>7.9200000000000008</v>
      </c>
      <c r="T29" s="59">
        <v>5</v>
      </c>
      <c r="U29" s="59">
        <v>0</v>
      </c>
      <c r="V29" s="59">
        <v>5</v>
      </c>
      <c r="W29" s="59">
        <v>3</v>
      </c>
      <c r="X29" s="59">
        <v>127</v>
      </c>
      <c r="Y29" s="59">
        <v>42</v>
      </c>
      <c r="Z29" s="59">
        <v>202</v>
      </c>
      <c r="AA29" s="59">
        <v>83</v>
      </c>
    </row>
    <row r="30" spans="1:27" x14ac:dyDescent="0.35">
      <c r="A30" s="59"/>
      <c r="B30" s="59"/>
      <c r="C30" s="59">
        <f>P30*Mitigations!$J$10</f>
        <v>12.2</v>
      </c>
      <c r="D30" s="59">
        <f>Q30*Mitigations!$J$10</f>
        <v>8.4</v>
      </c>
      <c r="E30" s="59">
        <f>R30*Mitigations!$J$10</f>
        <v>9.5399999999999991</v>
      </c>
      <c r="F30" s="59">
        <f>S30*Mitigations!$J$10</f>
        <v>6.84</v>
      </c>
      <c r="G30" s="59">
        <f>T30*Mitigations!$K$10</f>
        <v>3</v>
      </c>
      <c r="H30" s="59">
        <f>U30*Mitigations!$K$10</f>
        <v>3</v>
      </c>
      <c r="I30" s="59">
        <f>V30*Mitigations!$K$10</f>
        <v>4</v>
      </c>
      <c r="J30" s="59">
        <f>W30*Mitigations!$K$10</f>
        <v>5</v>
      </c>
      <c r="K30" s="59">
        <f>X30*Mitigations!$L$10</f>
        <v>115</v>
      </c>
      <c r="L30" s="59">
        <f>Y30*Mitigations!$L$10</f>
        <v>23</v>
      </c>
      <c r="M30" s="59">
        <f>Z30*Mitigations!$L$10</f>
        <v>42</v>
      </c>
      <c r="N30" s="59">
        <f>AA30*Mitigations!$L$10</f>
        <v>57</v>
      </c>
      <c r="O30" s="59"/>
      <c r="P30" s="59">
        <v>12.2</v>
      </c>
      <c r="Q30" s="59">
        <v>8.4</v>
      </c>
      <c r="R30" s="59">
        <v>9.5399999999999991</v>
      </c>
      <c r="S30" s="59">
        <v>6.84</v>
      </c>
      <c r="T30" s="59">
        <v>3</v>
      </c>
      <c r="U30" s="59">
        <v>3</v>
      </c>
      <c r="V30" s="59">
        <v>4</v>
      </c>
      <c r="W30" s="59">
        <v>5</v>
      </c>
      <c r="X30" s="59">
        <v>115</v>
      </c>
      <c r="Y30" s="59">
        <v>23</v>
      </c>
      <c r="Z30" s="59">
        <v>42</v>
      </c>
      <c r="AA30" s="59">
        <v>57</v>
      </c>
    </row>
    <row r="31" spans="1:27" x14ac:dyDescent="0.35">
      <c r="A31" s="59"/>
      <c r="B31" s="59"/>
      <c r="C31" s="59">
        <f>P31*Mitigations!$J$10</f>
        <v>11.3</v>
      </c>
      <c r="D31" s="59">
        <f>Q31*Mitigations!$J$10</f>
        <v>7.8</v>
      </c>
      <c r="E31" s="59">
        <f>R31*Mitigations!$J$10</f>
        <v>7.65</v>
      </c>
      <c r="F31" s="59">
        <f>S31*Mitigations!$J$10</f>
        <v>6.48</v>
      </c>
      <c r="G31" s="59">
        <f>T31*Mitigations!$K$10</f>
        <v>5</v>
      </c>
      <c r="H31" s="59">
        <f>U31*Mitigations!$K$10</f>
        <v>4</v>
      </c>
      <c r="I31" s="59">
        <f>V31*Mitigations!$K$10</f>
        <v>6</v>
      </c>
      <c r="J31" s="59">
        <f>W31*Mitigations!$K$10</f>
        <v>4</v>
      </c>
      <c r="K31" s="59">
        <f>X31*Mitigations!$L$10</f>
        <v>277</v>
      </c>
      <c r="L31" s="59">
        <f>Y31*Mitigations!$L$10</f>
        <v>47</v>
      </c>
      <c r="M31" s="59">
        <f>Z31*Mitigations!$L$10</f>
        <v>95</v>
      </c>
      <c r="N31" s="59">
        <f>AA31*Mitigations!$L$10</f>
        <v>70</v>
      </c>
      <c r="O31" s="59"/>
      <c r="P31" s="59">
        <v>11.3</v>
      </c>
      <c r="Q31" s="59">
        <v>7.8</v>
      </c>
      <c r="R31" s="59">
        <v>7.65</v>
      </c>
      <c r="S31" s="59">
        <v>6.48</v>
      </c>
      <c r="T31" s="59">
        <v>5</v>
      </c>
      <c r="U31" s="59">
        <v>4</v>
      </c>
      <c r="V31" s="59">
        <v>6</v>
      </c>
      <c r="W31" s="59">
        <v>4</v>
      </c>
      <c r="X31" s="59">
        <v>277</v>
      </c>
      <c r="Y31" s="59">
        <v>47</v>
      </c>
      <c r="Z31" s="59">
        <v>95</v>
      </c>
      <c r="AA31" s="59">
        <v>70</v>
      </c>
    </row>
    <row r="32" spans="1:27" x14ac:dyDescent="0.35">
      <c r="A32" s="59"/>
      <c r="B32" s="59"/>
      <c r="C32" s="59">
        <f>P32*Mitigations!$J$10</f>
        <v>7.7</v>
      </c>
      <c r="D32" s="59">
        <f>Q32*Mitigations!$J$10</f>
        <v>7.2</v>
      </c>
      <c r="E32" s="59">
        <f>R32*Mitigations!$J$10</f>
        <v>8.01</v>
      </c>
      <c r="F32" s="59">
        <f>S32*Mitigations!$J$10</f>
        <v>7.8299999999999992</v>
      </c>
      <c r="G32" s="59">
        <f>T32*Mitigations!$K$10</f>
        <v>7</v>
      </c>
      <c r="H32" s="59">
        <f>U32*Mitigations!$K$10</f>
        <v>2</v>
      </c>
      <c r="I32" s="59">
        <f>V32*Mitigations!$K$10</f>
        <v>4</v>
      </c>
      <c r="J32" s="59">
        <f>W32*Mitigations!$K$10</f>
        <v>7</v>
      </c>
      <c r="K32" s="59">
        <f>X32*Mitigations!$L$10</f>
        <v>160</v>
      </c>
      <c r="L32" s="59">
        <f>Y32*Mitigations!$L$10</f>
        <v>48</v>
      </c>
      <c r="M32" s="59">
        <f>Z32*Mitigations!$L$10</f>
        <v>99</v>
      </c>
      <c r="N32" s="59">
        <f>AA32*Mitigations!$L$10</f>
        <v>54</v>
      </c>
      <c r="O32" s="59"/>
      <c r="P32" s="59">
        <v>7.7</v>
      </c>
      <c r="Q32" s="59">
        <v>7.2</v>
      </c>
      <c r="R32" s="59">
        <v>8.01</v>
      </c>
      <c r="S32" s="59">
        <v>7.8299999999999992</v>
      </c>
      <c r="T32" s="59">
        <v>7</v>
      </c>
      <c r="U32" s="59">
        <v>2</v>
      </c>
      <c r="V32" s="59">
        <v>4</v>
      </c>
      <c r="W32" s="59">
        <v>7</v>
      </c>
      <c r="X32" s="59">
        <v>160</v>
      </c>
      <c r="Y32" s="59">
        <v>48</v>
      </c>
      <c r="Z32" s="59">
        <v>99</v>
      </c>
      <c r="AA32" s="59">
        <v>54</v>
      </c>
    </row>
    <row r="33" spans="1:27" x14ac:dyDescent="0.35">
      <c r="A33" s="59"/>
      <c r="B33" s="59"/>
      <c r="C33" s="59">
        <f>P33*Mitigations!$J$10</f>
        <v>9.6999999999999993</v>
      </c>
      <c r="D33" s="59">
        <f>Q33*Mitigations!$J$10</f>
        <v>7.8</v>
      </c>
      <c r="E33" s="59">
        <f>R33*Mitigations!$J$10</f>
        <v>8.73</v>
      </c>
      <c r="F33" s="59">
        <f>S33*Mitigations!$J$10</f>
        <v>7.2</v>
      </c>
      <c r="G33" s="59">
        <f>T33*Mitigations!$K$10</f>
        <v>4</v>
      </c>
      <c r="H33" s="59">
        <f>U33*Mitigations!$K$10</f>
        <v>3</v>
      </c>
      <c r="I33" s="59">
        <f>V33*Mitigations!$K$10</f>
        <v>7</v>
      </c>
      <c r="J33" s="59">
        <f>W33*Mitigations!$K$10</f>
        <v>8</v>
      </c>
      <c r="K33" s="59">
        <f>X33*Mitigations!$L$10</f>
        <v>113</v>
      </c>
      <c r="L33" s="59">
        <f>Y33*Mitigations!$L$10</f>
        <v>35</v>
      </c>
      <c r="M33" s="59">
        <f>Z33*Mitigations!$L$10</f>
        <v>76</v>
      </c>
      <c r="N33" s="59">
        <f>AA33*Mitigations!$L$10</f>
        <v>49</v>
      </c>
      <c r="O33" s="59"/>
      <c r="P33" s="59">
        <v>9.6999999999999993</v>
      </c>
      <c r="Q33" s="59">
        <v>7.8</v>
      </c>
      <c r="R33" s="59">
        <v>8.73</v>
      </c>
      <c r="S33" s="59">
        <v>7.2</v>
      </c>
      <c r="T33" s="59">
        <v>4</v>
      </c>
      <c r="U33" s="59">
        <v>3</v>
      </c>
      <c r="V33" s="59">
        <v>7</v>
      </c>
      <c r="W33" s="59">
        <v>8</v>
      </c>
      <c r="X33" s="59">
        <v>113</v>
      </c>
      <c r="Y33" s="59">
        <v>35</v>
      </c>
      <c r="Z33" s="59">
        <v>76</v>
      </c>
      <c r="AA33" s="59">
        <v>49</v>
      </c>
    </row>
    <row r="34" spans="1:27" x14ac:dyDescent="0.35">
      <c r="A34" s="59"/>
      <c r="B34" s="59"/>
      <c r="C34" s="59">
        <f>P34*Mitigations!$J$10</f>
        <v>9.8000000000000007</v>
      </c>
      <c r="D34" s="59">
        <f>Q34*Mitigations!$J$10</f>
        <v>7.9</v>
      </c>
      <c r="E34" s="59">
        <f>R34*Mitigations!$J$10</f>
        <v>6.2100000000000009</v>
      </c>
      <c r="F34" s="59">
        <f>S34*Mitigations!$J$10</f>
        <v>6.9300000000000006</v>
      </c>
      <c r="G34" s="59">
        <f>T34*Mitigations!$K$10</f>
        <v>5</v>
      </c>
      <c r="H34" s="59">
        <f>U34*Mitigations!$K$10</f>
        <v>3</v>
      </c>
      <c r="I34" s="59">
        <f>V34*Mitigations!$K$10</f>
        <v>7</v>
      </c>
      <c r="J34" s="59">
        <f>W34*Mitigations!$K$10</f>
        <v>5</v>
      </c>
      <c r="K34" s="59">
        <f>X34*Mitigations!$L$10</f>
        <v>89</v>
      </c>
      <c r="L34" s="59">
        <f>Y34*Mitigations!$L$10</f>
        <v>36</v>
      </c>
      <c r="M34" s="59">
        <f>Z34*Mitigations!$L$10</f>
        <v>82</v>
      </c>
      <c r="N34" s="59">
        <f>AA34*Mitigations!$L$10</f>
        <v>31</v>
      </c>
      <c r="O34" s="59"/>
      <c r="P34" s="59">
        <v>9.8000000000000007</v>
      </c>
      <c r="Q34" s="59">
        <v>7.9</v>
      </c>
      <c r="R34" s="59">
        <v>6.2100000000000009</v>
      </c>
      <c r="S34" s="59">
        <v>6.9300000000000006</v>
      </c>
      <c r="T34" s="59">
        <v>5</v>
      </c>
      <c r="U34" s="59">
        <v>3</v>
      </c>
      <c r="V34" s="59">
        <v>7</v>
      </c>
      <c r="W34" s="59">
        <v>5</v>
      </c>
      <c r="X34" s="59">
        <v>89</v>
      </c>
      <c r="Y34" s="59">
        <v>36</v>
      </c>
      <c r="Z34" s="59">
        <v>82</v>
      </c>
      <c r="AA34" s="59">
        <v>31</v>
      </c>
    </row>
    <row r="35" spans="1:27" x14ac:dyDescent="0.35">
      <c r="A35" s="59"/>
      <c r="B35" s="59"/>
      <c r="C35" s="59">
        <f>P35*Mitigations!$J$10</f>
        <v>11.5</v>
      </c>
      <c r="D35" s="59">
        <f>Q35*Mitigations!$J$10</f>
        <v>9.4</v>
      </c>
      <c r="E35" s="59">
        <f>R35*Mitigations!$J$10</f>
        <v>9.3600000000000012</v>
      </c>
      <c r="F35" s="59">
        <f>S35*Mitigations!$J$10</f>
        <v>6.39</v>
      </c>
      <c r="G35" s="59">
        <f>T35*Mitigations!$K$10</f>
        <v>6</v>
      </c>
      <c r="H35" s="59">
        <f>U35*Mitigations!$K$10</f>
        <v>3</v>
      </c>
      <c r="I35" s="59">
        <f>V35*Mitigations!$K$10</f>
        <v>4</v>
      </c>
      <c r="J35" s="59">
        <f>W35*Mitigations!$K$10</f>
        <v>3</v>
      </c>
      <c r="K35" s="59">
        <f>X35*Mitigations!$L$10</f>
        <v>177</v>
      </c>
      <c r="L35" s="59">
        <f>Y35*Mitigations!$L$10</f>
        <v>26</v>
      </c>
      <c r="M35" s="59">
        <f>Z35*Mitigations!$L$10</f>
        <v>125</v>
      </c>
      <c r="N35" s="59">
        <f>AA35*Mitigations!$L$10</f>
        <v>71</v>
      </c>
      <c r="O35" s="59"/>
      <c r="P35" s="59">
        <v>11.5</v>
      </c>
      <c r="Q35" s="59">
        <v>9.4</v>
      </c>
      <c r="R35" s="59">
        <v>9.3600000000000012</v>
      </c>
      <c r="S35" s="59">
        <v>6.39</v>
      </c>
      <c r="T35" s="59">
        <v>6</v>
      </c>
      <c r="U35" s="59">
        <v>3</v>
      </c>
      <c r="V35" s="59">
        <v>4</v>
      </c>
      <c r="W35" s="59">
        <v>3</v>
      </c>
      <c r="X35" s="59">
        <v>177</v>
      </c>
      <c r="Y35" s="59">
        <v>26</v>
      </c>
      <c r="Z35" s="59">
        <v>125</v>
      </c>
      <c r="AA35" s="59">
        <v>71</v>
      </c>
    </row>
    <row r="36" spans="1:27" x14ac:dyDescent="0.35">
      <c r="A36" s="59"/>
      <c r="B36" s="59"/>
      <c r="C36" s="59">
        <f>P36*Mitigations!$J$10</f>
        <v>11.3</v>
      </c>
      <c r="D36" s="59">
        <f>Q36*Mitigations!$J$10</f>
        <v>7.4</v>
      </c>
      <c r="E36" s="59">
        <f>R36*Mitigations!$J$10</f>
        <v>10.620000000000001</v>
      </c>
      <c r="F36" s="59">
        <f>S36*Mitigations!$J$10</f>
        <v>7.8299999999999992</v>
      </c>
      <c r="G36" s="59">
        <f>T36*Mitigations!$K$10</f>
        <v>10</v>
      </c>
      <c r="H36" s="59">
        <f>U36*Mitigations!$K$10</f>
        <v>3</v>
      </c>
      <c r="I36" s="59">
        <f>V36*Mitigations!$K$10</f>
        <v>6</v>
      </c>
      <c r="J36" s="59">
        <f>W36*Mitigations!$K$10</f>
        <v>8</v>
      </c>
      <c r="K36" s="59">
        <f>X36*Mitigations!$L$10</f>
        <v>102</v>
      </c>
      <c r="L36" s="59">
        <f>Y36*Mitigations!$L$10</f>
        <v>82</v>
      </c>
      <c r="M36" s="59">
        <f>Z36*Mitigations!$L$10</f>
        <v>58</v>
      </c>
      <c r="N36" s="59">
        <f>AA36*Mitigations!$L$10</f>
        <v>62</v>
      </c>
      <c r="O36" s="59"/>
      <c r="P36" s="59">
        <v>11.3</v>
      </c>
      <c r="Q36" s="59">
        <v>7.4</v>
      </c>
      <c r="R36" s="59">
        <v>10.620000000000001</v>
      </c>
      <c r="S36" s="59">
        <v>7.8299999999999992</v>
      </c>
      <c r="T36" s="59">
        <v>10</v>
      </c>
      <c r="U36" s="59">
        <v>3</v>
      </c>
      <c r="V36" s="59">
        <v>6</v>
      </c>
      <c r="W36" s="59">
        <v>8</v>
      </c>
      <c r="X36" s="59">
        <v>102</v>
      </c>
      <c r="Y36" s="59">
        <v>82</v>
      </c>
      <c r="Z36" s="59">
        <v>58</v>
      </c>
      <c r="AA36" s="59">
        <v>62</v>
      </c>
    </row>
    <row r="37" spans="1:27" x14ac:dyDescent="0.35">
      <c r="A37" s="59"/>
      <c r="B37" s="59"/>
      <c r="C37" s="59">
        <f>P37*Mitigations!$J$10</f>
        <v>10.5</v>
      </c>
      <c r="D37" s="59">
        <f>Q37*Mitigations!$J$10</f>
        <v>8.1999999999999993</v>
      </c>
      <c r="E37" s="59">
        <f>R37*Mitigations!$J$10</f>
        <v>10.08</v>
      </c>
      <c r="F37" s="59">
        <f>S37*Mitigations!$J$10</f>
        <v>6.2100000000000009</v>
      </c>
      <c r="G37" s="59">
        <f>T37*Mitigations!$K$10</f>
        <v>5</v>
      </c>
      <c r="H37" s="59">
        <f>U37*Mitigations!$K$10</f>
        <v>2</v>
      </c>
      <c r="I37" s="59">
        <f>V37*Mitigations!$K$10</f>
        <v>3</v>
      </c>
      <c r="J37" s="59">
        <f>W37*Mitigations!$K$10</f>
        <v>2</v>
      </c>
      <c r="K37" s="59">
        <f>X37*Mitigations!$L$10</f>
        <v>71</v>
      </c>
      <c r="L37" s="59">
        <f>Y37*Mitigations!$L$10</f>
        <v>61</v>
      </c>
      <c r="M37" s="59">
        <f>Z37*Mitigations!$L$10</f>
        <v>152</v>
      </c>
      <c r="N37" s="59">
        <f>AA37*Mitigations!$L$10</f>
        <v>71</v>
      </c>
      <c r="O37" s="59"/>
      <c r="P37" s="59">
        <v>10.5</v>
      </c>
      <c r="Q37" s="59">
        <v>8.1999999999999993</v>
      </c>
      <c r="R37" s="59">
        <v>10.08</v>
      </c>
      <c r="S37" s="59">
        <v>6.2100000000000009</v>
      </c>
      <c r="T37" s="59">
        <v>5</v>
      </c>
      <c r="U37" s="59">
        <v>2</v>
      </c>
      <c r="V37" s="59">
        <v>3</v>
      </c>
      <c r="W37" s="59">
        <v>2</v>
      </c>
      <c r="X37" s="59">
        <v>71</v>
      </c>
      <c r="Y37" s="59">
        <v>61</v>
      </c>
      <c r="Z37" s="59">
        <v>152</v>
      </c>
      <c r="AA37" s="59">
        <v>71</v>
      </c>
    </row>
    <row r="38" spans="1:27" x14ac:dyDescent="0.35">
      <c r="A38" s="59"/>
      <c r="B38" s="59"/>
      <c r="C38" s="59">
        <f>P38*Mitigations!$J$10</f>
        <v>11.1</v>
      </c>
      <c r="D38" s="59">
        <f>Q38*Mitigations!$J$10</f>
        <v>7.2</v>
      </c>
      <c r="E38" s="59">
        <f>R38*Mitigations!$J$10</f>
        <v>12.870000000000001</v>
      </c>
      <c r="F38" s="59">
        <f>S38*Mitigations!$J$10</f>
        <v>8.2799999999999994</v>
      </c>
      <c r="G38" s="59">
        <f>T38*Mitigations!$K$10</f>
        <v>3</v>
      </c>
      <c r="H38" s="59">
        <f>U38*Mitigations!$K$10</f>
        <v>3</v>
      </c>
      <c r="I38" s="59">
        <f>V38*Mitigations!$K$10</f>
        <v>9</v>
      </c>
      <c r="J38" s="59">
        <f>W38*Mitigations!$K$10</f>
        <v>4</v>
      </c>
      <c r="K38" s="59">
        <f>X38*Mitigations!$L$10</f>
        <v>94</v>
      </c>
      <c r="L38" s="59">
        <f>Y38*Mitigations!$L$10</f>
        <v>17</v>
      </c>
      <c r="M38" s="59">
        <f>Z38*Mitigations!$L$10</f>
        <v>54</v>
      </c>
      <c r="N38" s="59">
        <f>AA38*Mitigations!$L$10</f>
        <v>62</v>
      </c>
      <c r="O38" s="59"/>
      <c r="P38" s="59">
        <v>11.1</v>
      </c>
      <c r="Q38" s="59">
        <v>7.2</v>
      </c>
      <c r="R38" s="59">
        <v>12.870000000000001</v>
      </c>
      <c r="S38" s="59">
        <v>8.2799999999999994</v>
      </c>
      <c r="T38" s="59">
        <v>3</v>
      </c>
      <c r="U38" s="59">
        <v>3</v>
      </c>
      <c r="V38" s="59">
        <v>9</v>
      </c>
      <c r="W38" s="59">
        <v>4</v>
      </c>
      <c r="X38" s="59">
        <v>94</v>
      </c>
      <c r="Y38" s="59">
        <v>17</v>
      </c>
      <c r="Z38" s="59">
        <v>54</v>
      </c>
      <c r="AA38" s="59">
        <v>62</v>
      </c>
    </row>
    <row r="39" spans="1:27" x14ac:dyDescent="0.35">
      <c r="A39" s="59"/>
      <c r="B39" s="59"/>
      <c r="C39" s="59">
        <f>P39*Mitigations!$J$10</f>
        <v>8.1999999999999993</v>
      </c>
      <c r="D39" s="59">
        <f>Q39*Mitigations!$J$10</f>
        <v>8.3000000000000007</v>
      </c>
      <c r="E39" s="59">
        <f>R39*Mitigations!$J$10</f>
        <v>10.53</v>
      </c>
      <c r="F39" s="59">
        <f>S39*Mitigations!$J$10</f>
        <v>6.75</v>
      </c>
      <c r="G39" s="59">
        <f>T39*Mitigations!$K$10</f>
        <v>2</v>
      </c>
      <c r="H39" s="59">
        <f>U39*Mitigations!$K$10</f>
        <v>1</v>
      </c>
      <c r="I39" s="59">
        <f>V39*Mitigations!$K$10</f>
        <v>5</v>
      </c>
      <c r="J39" s="59">
        <f>W39*Mitigations!$K$10</f>
        <v>4</v>
      </c>
      <c r="K39" s="59">
        <f>X39*Mitigations!$L$10</f>
        <v>96</v>
      </c>
      <c r="L39" s="59">
        <f>Y39*Mitigations!$L$10</f>
        <v>59</v>
      </c>
      <c r="M39" s="59">
        <f>Z39*Mitigations!$L$10</f>
        <v>83</v>
      </c>
      <c r="N39" s="59">
        <f>AA39*Mitigations!$L$10</f>
        <v>23</v>
      </c>
      <c r="O39" s="59"/>
      <c r="P39" s="59">
        <v>8.1999999999999993</v>
      </c>
      <c r="Q39" s="59">
        <v>8.3000000000000007</v>
      </c>
      <c r="R39" s="59">
        <v>10.53</v>
      </c>
      <c r="S39" s="59">
        <v>6.75</v>
      </c>
      <c r="T39" s="59">
        <v>2</v>
      </c>
      <c r="U39" s="59">
        <v>1</v>
      </c>
      <c r="V39" s="59">
        <v>5</v>
      </c>
      <c r="W39" s="59">
        <v>4</v>
      </c>
      <c r="X39" s="59">
        <v>96</v>
      </c>
      <c r="Y39" s="59">
        <v>59</v>
      </c>
      <c r="Z39" s="59">
        <v>83</v>
      </c>
      <c r="AA39" s="59">
        <v>23</v>
      </c>
    </row>
    <row r="40" spans="1:27" x14ac:dyDescent="0.35">
      <c r="A40" s="59"/>
      <c r="B40" s="59"/>
      <c r="C40" s="59">
        <f>P40*Mitigations!$J$10</f>
        <v>7.8</v>
      </c>
      <c r="D40" s="59">
        <f>Q40*Mitigations!$J$10</f>
        <v>7.2</v>
      </c>
      <c r="E40" s="59">
        <f>R40*Mitigations!$J$10</f>
        <v>9.3600000000000012</v>
      </c>
      <c r="F40" s="59">
        <f>S40*Mitigations!$J$10</f>
        <v>7.74</v>
      </c>
      <c r="G40" s="59">
        <f>T40*Mitigations!$K$10</f>
        <v>6</v>
      </c>
      <c r="H40" s="59">
        <f>U40*Mitigations!$K$10</f>
        <v>4</v>
      </c>
      <c r="I40" s="59">
        <f>V40*Mitigations!$K$10</f>
        <v>5</v>
      </c>
      <c r="J40" s="59">
        <f>W40*Mitigations!$K$10</f>
        <v>2</v>
      </c>
      <c r="K40" s="59">
        <f>X40*Mitigations!$L$10</f>
        <v>87</v>
      </c>
      <c r="L40" s="59">
        <f>Y40*Mitigations!$L$10</f>
        <v>35</v>
      </c>
      <c r="M40" s="59">
        <f>Z40*Mitigations!$L$10</f>
        <v>46</v>
      </c>
      <c r="N40" s="59">
        <f>AA40*Mitigations!$L$10</f>
        <v>51</v>
      </c>
      <c r="O40" s="59"/>
      <c r="P40" s="59">
        <v>7.8</v>
      </c>
      <c r="Q40" s="59">
        <v>7.2</v>
      </c>
      <c r="R40" s="59">
        <v>9.3600000000000012</v>
      </c>
      <c r="S40" s="59">
        <v>7.74</v>
      </c>
      <c r="T40" s="59">
        <v>6</v>
      </c>
      <c r="U40" s="59">
        <v>4</v>
      </c>
      <c r="V40" s="59">
        <v>5</v>
      </c>
      <c r="W40" s="59">
        <v>2</v>
      </c>
      <c r="X40" s="59">
        <v>87</v>
      </c>
      <c r="Y40" s="59">
        <v>35</v>
      </c>
      <c r="Z40" s="59">
        <v>46</v>
      </c>
      <c r="AA40" s="59">
        <v>51</v>
      </c>
    </row>
    <row r="41" spans="1:27" x14ac:dyDescent="0.35">
      <c r="A41" s="59"/>
      <c r="B41" s="59"/>
      <c r="C41" s="59">
        <f>P41*Mitigations!$J$10</f>
        <v>14.1</v>
      </c>
      <c r="D41" s="59">
        <f>Q41*Mitigations!$J$10</f>
        <v>10.1</v>
      </c>
      <c r="E41" s="59">
        <f>R41*Mitigations!$J$10</f>
        <v>8.2799999999999994</v>
      </c>
      <c r="F41" s="59">
        <f>S41*Mitigations!$J$10</f>
        <v>8.01</v>
      </c>
      <c r="G41" s="59">
        <f>T41*Mitigations!$K$10</f>
        <v>2</v>
      </c>
      <c r="H41" s="59">
        <f>U41*Mitigations!$K$10</f>
        <v>1</v>
      </c>
      <c r="I41" s="59">
        <f>V41*Mitigations!$K$10</f>
        <v>4</v>
      </c>
      <c r="J41" s="59">
        <f>W41*Mitigations!$K$10</f>
        <v>9</v>
      </c>
      <c r="K41" s="59">
        <f>X41*Mitigations!$L$10</f>
        <v>57</v>
      </c>
      <c r="L41" s="59">
        <f>Y41*Mitigations!$L$10</f>
        <v>23</v>
      </c>
      <c r="M41" s="59">
        <f>Z41*Mitigations!$L$10</f>
        <v>65</v>
      </c>
      <c r="N41" s="59">
        <f>AA41*Mitigations!$L$10</f>
        <v>72</v>
      </c>
      <c r="O41" s="59"/>
      <c r="P41" s="59">
        <v>14.1</v>
      </c>
      <c r="Q41" s="59">
        <v>10.1</v>
      </c>
      <c r="R41" s="59">
        <v>8.2799999999999994</v>
      </c>
      <c r="S41" s="59">
        <v>8.01</v>
      </c>
      <c r="T41" s="59">
        <v>2</v>
      </c>
      <c r="U41" s="59">
        <v>1</v>
      </c>
      <c r="V41" s="59">
        <v>4</v>
      </c>
      <c r="W41" s="59">
        <v>9</v>
      </c>
      <c r="X41" s="59">
        <v>57</v>
      </c>
      <c r="Y41" s="59">
        <v>23</v>
      </c>
      <c r="Z41" s="59">
        <v>65</v>
      </c>
      <c r="AA41" s="59">
        <v>72</v>
      </c>
    </row>
    <row r="42" spans="1:27" x14ac:dyDescent="0.35">
      <c r="A42" s="59"/>
      <c r="B42" s="59"/>
      <c r="C42" s="59">
        <f>P42*Mitigations!$J$10</f>
        <v>10.5</v>
      </c>
      <c r="D42" s="59">
        <f>Q42*Mitigations!$J$10</f>
        <v>8.1</v>
      </c>
      <c r="E42" s="59">
        <f>R42*Mitigations!$J$10</f>
        <v>12.96</v>
      </c>
      <c r="F42" s="59">
        <f>S42*Mitigations!$J$10</f>
        <v>6.66</v>
      </c>
      <c r="G42" s="59">
        <f>T42*Mitigations!$K$10</f>
        <v>6</v>
      </c>
      <c r="H42" s="59">
        <f>U42*Mitigations!$K$10</f>
        <v>4</v>
      </c>
      <c r="I42" s="59">
        <f>V42*Mitigations!$K$10</f>
        <v>6</v>
      </c>
      <c r="J42" s="59">
        <f>W42*Mitigations!$K$10</f>
        <v>2</v>
      </c>
      <c r="K42" s="59">
        <f>X42*Mitigations!$L$10</f>
        <v>117</v>
      </c>
      <c r="L42" s="59">
        <f>Y42*Mitigations!$L$10</f>
        <v>38</v>
      </c>
      <c r="M42" s="59">
        <f>Z42*Mitigations!$L$10</f>
        <v>46</v>
      </c>
      <c r="N42" s="59">
        <f>AA42*Mitigations!$L$10</f>
        <v>90</v>
      </c>
      <c r="O42" s="59"/>
      <c r="P42" s="59">
        <v>10.5</v>
      </c>
      <c r="Q42" s="59">
        <v>8.1</v>
      </c>
      <c r="R42" s="59">
        <v>12.96</v>
      </c>
      <c r="S42" s="59">
        <v>6.66</v>
      </c>
      <c r="T42" s="59">
        <v>6</v>
      </c>
      <c r="U42" s="59">
        <v>4</v>
      </c>
      <c r="V42" s="59">
        <v>6</v>
      </c>
      <c r="W42" s="59">
        <v>2</v>
      </c>
      <c r="X42" s="59">
        <v>117</v>
      </c>
      <c r="Y42" s="59">
        <v>38</v>
      </c>
      <c r="Z42" s="59">
        <v>46</v>
      </c>
      <c r="AA42" s="59">
        <v>90</v>
      </c>
    </row>
    <row r="43" spans="1:27" x14ac:dyDescent="0.35">
      <c r="A43" s="59"/>
      <c r="B43" s="59"/>
      <c r="C43" s="59">
        <f>P43*Mitigations!$J$10</f>
        <v>11.8</v>
      </c>
      <c r="D43" s="59">
        <f>Q43*Mitigations!$J$10</f>
        <v>9.6</v>
      </c>
      <c r="E43" s="59">
        <f>R43*Mitigations!$J$10</f>
        <v>10.35</v>
      </c>
      <c r="F43" s="59">
        <f>S43*Mitigations!$J$10</f>
        <v>6.84</v>
      </c>
      <c r="G43" s="59">
        <f>T43*Mitigations!$K$10</f>
        <v>3</v>
      </c>
      <c r="H43" s="59">
        <f>U43*Mitigations!$K$10</f>
        <v>2</v>
      </c>
      <c r="I43" s="59">
        <f>V43*Mitigations!$K$10</f>
        <v>4</v>
      </c>
      <c r="J43" s="59">
        <f>W43*Mitigations!$K$10</f>
        <v>10</v>
      </c>
      <c r="K43" s="59">
        <f>X43*Mitigations!$L$10</f>
        <v>104</v>
      </c>
      <c r="L43" s="59">
        <f>Y43*Mitigations!$L$10</f>
        <v>47</v>
      </c>
      <c r="M43" s="59">
        <f>Z43*Mitigations!$L$10</f>
        <v>93</v>
      </c>
      <c r="N43" s="59">
        <f>AA43*Mitigations!$L$10</f>
        <v>45</v>
      </c>
      <c r="O43" s="59"/>
      <c r="P43" s="59">
        <v>11.8</v>
      </c>
      <c r="Q43" s="59">
        <v>9.6</v>
      </c>
      <c r="R43" s="59">
        <v>10.35</v>
      </c>
      <c r="S43" s="59">
        <v>6.84</v>
      </c>
      <c r="T43" s="59">
        <v>3</v>
      </c>
      <c r="U43" s="59">
        <v>2</v>
      </c>
      <c r="V43" s="59">
        <v>4</v>
      </c>
      <c r="W43" s="59">
        <v>10</v>
      </c>
      <c r="X43" s="59">
        <v>104</v>
      </c>
      <c r="Y43" s="59">
        <v>47</v>
      </c>
      <c r="Z43" s="59">
        <v>93</v>
      </c>
      <c r="AA43" s="59">
        <v>45</v>
      </c>
    </row>
    <row r="44" spans="1:27" x14ac:dyDescent="0.35">
      <c r="A44" s="59"/>
      <c r="B44" s="59"/>
      <c r="C44" s="59">
        <f>P44*Mitigations!$J$10</f>
        <v>13.6</v>
      </c>
      <c r="D44" s="59">
        <f>Q44*Mitigations!$J$10</f>
        <v>6.4</v>
      </c>
      <c r="E44" s="59">
        <f>R44*Mitigations!$J$10</f>
        <v>9.4500000000000011</v>
      </c>
      <c r="F44" s="59">
        <f>S44*Mitigations!$J$10</f>
        <v>6.75</v>
      </c>
      <c r="G44" s="59">
        <f>T44*Mitigations!$K$10</f>
        <v>6</v>
      </c>
      <c r="H44" s="59">
        <f>U44*Mitigations!$K$10</f>
        <v>3</v>
      </c>
      <c r="I44" s="59">
        <f>V44*Mitigations!$K$10</f>
        <v>3</v>
      </c>
      <c r="J44" s="59">
        <f>W44*Mitigations!$K$10</f>
        <v>0</v>
      </c>
      <c r="K44" s="59">
        <f>X44*Mitigations!$L$10</f>
        <v>84</v>
      </c>
      <c r="L44" s="59">
        <f>Y44*Mitigations!$L$10</f>
        <v>52</v>
      </c>
      <c r="M44" s="59">
        <f>Z44*Mitigations!$L$10</f>
        <v>50</v>
      </c>
      <c r="N44" s="59">
        <f>AA44*Mitigations!$L$10</f>
        <v>78</v>
      </c>
      <c r="O44" s="59"/>
      <c r="P44" s="59">
        <v>13.6</v>
      </c>
      <c r="Q44" s="59">
        <v>6.4</v>
      </c>
      <c r="R44" s="59">
        <v>9.4500000000000011</v>
      </c>
      <c r="S44" s="59">
        <v>6.75</v>
      </c>
      <c r="T44" s="59">
        <v>6</v>
      </c>
      <c r="U44" s="59">
        <v>3</v>
      </c>
      <c r="V44" s="59">
        <v>3</v>
      </c>
      <c r="W44" s="59">
        <v>0</v>
      </c>
      <c r="X44" s="59">
        <v>84</v>
      </c>
      <c r="Y44" s="59">
        <v>52</v>
      </c>
      <c r="Z44" s="59">
        <v>50</v>
      </c>
      <c r="AA44" s="59">
        <v>78</v>
      </c>
    </row>
    <row r="45" spans="1:27" x14ac:dyDescent="0.35">
      <c r="A45" s="59"/>
      <c r="B45" s="59"/>
      <c r="C45" s="59">
        <f>P45*Mitigations!$J$10</f>
        <v>9.6</v>
      </c>
      <c r="D45" s="59">
        <f>Q45*Mitigations!$J$10</f>
        <v>8.1</v>
      </c>
      <c r="E45" s="59">
        <f>R45*Mitigations!$J$10</f>
        <v>11.700000000000001</v>
      </c>
      <c r="F45" s="59">
        <f>S45*Mitigations!$J$10</f>
        <v>9.81</v>
      </c>
      <c r="G45" s="59">
        <f>T45*Mitigations!$K$10</f>
        <v>5</v>
      </c>
      <c r="H45" s="59">
        <f>U45*Mitigations!$K$10</f>
        <v>6</v>
      </c>
      <c r="I45" s="59">
        <f>V45*Mitigations!$K$10</f>
        <v>7</v>
      </c>
      <c r="J45" s="59">
        <f>W45*Mitigations!$K$10</f>
        <v>9</v>
      </c>
      <c r="K45" s="59">
        <f>X45*Mitigations!$L$10</f>
        <v>127</v>
      </c>
      <c r="L45" s="59">
        <f>Y45*Mitigations!$L$10</f>
        <v>26</v>
      </c>
      <c r="M45" s="59">
        <f>Z45*Mitigations!$L$10</f>
        <v>33</v>
      </c>
      <c r="N45" s="59">
        <f>AA45*Mitigations!$L$10</f>
        <v>33</v>
      </c>
      <c r="O45" s="59"/>
      <c r="P45" s="59">
        <v>9.6</v>
      </c>
      <c r="Q45" s="59">
        <v>8.1</v>
      </c>
      <c r="R45" s="59">
        <v>11.700000000000001</v>
      </c>
      <c r="S45" s="59">
        <v>9.81</v>
      </c>
      <c r="T45" s="59">
        <v>5</v>
      </c>
      <c r="U45" s="59">
        <v>6</v>
      </c>
      <c r="V45" s="59">
        <v>7</v>
      </c>
      <c r="W45" s="59">
        <v>9</v>
      </c>
      <c r="X45" s="59">
        <v>127</v>
      </c>
      <c r="Y45" s="59">
        <v>26</v>
      </c>
      <c r="Z45" s="59">
        <v>33</v>
      </c>
      <c r="AA45" s="59">
        <v>33</v>
      </c>
    </row>
    <row r="46" spans="1:27" x14ac:dyDescent="0.35">
      <c r="A46" s="59"/>
      <c r="B46" s="59"/>
      <c r="C46" s="59">
        <f>P46*Mitigations!$J$10</f>
        <v>8.6</v>
      </c>
      <c r="D46" s="59">
        <f>Q46*Mitigations!$J$10</f>
        <v>7.5</v>
      </c>
      <c r="E46" s="59">
        <f>R46*Mitigations!$J$10</f>
        <v>11.520000000000001</v>
      </c>
      <c r="F46" s="59">
        <f>S46*Mitigations!$J$10</f>
        <v>8.01</v>
      </c>
      <c r="G46" s="59">
        <f>T46*Mitigations!$K$10</f>
        <v>7</v>
      </c>
      <c r="H46" s="59">
        <f>U46*Mitigations!$K$10</f>
        <v>4</v>
      </c>
      <c r="I46" s="59">
        <f>V46*Mitigations!$K$10</f>
        <v>1</v>
      </c>
      <c r="J46" s="59">
        <f>W46*Mitigations!$K$10</f>
        <v>6</v>
      </c>
      <c r="K46" s="59">
        <f>X46*Mitigations!$L$10</f>
        <v>128</v>
      </c>
      <c r="L46" s="59">
        <f>Y46*Mitigations!$L$10</f>
        <v>48</v>
      </c>
      <c r="M46" s="59">
        <f>Z46*Mitigations!$L$10</f>
        <v>62</v>
      </c>
      <c r="N46" s="59">
        <f>AA46*Mitigations!$L$10</f>
        <v>47</v>
      </c>
      <c r="O46" s="59"/>
      <c r="P46" s="59">
        <v>8.6</v>
      </c>
      <c r="Q46" s="59">
        <v>7.5</v>
      </c>
      <c r="R46" s="59">
        <v>11.520000000000001</v>
      </c>
      <c r="S46" s="59">
        <v>8.01</v>
      </c>
      <c r="T46" s="59">
        <v>7</v>
      </c>
      <c r="U46" s="59">
        <v>4</v>
      </c>
      <c r="V46" s="59">
        <v>1</v>
      </c>
      <c r="W46" s="59">
        <v>6</v>
      </c>
      <c r="X46" s="59">
        <v>128</v>
      </c>
      <c r="Y46" s="59">
        <v>48</v>
      </c>
      <c r="Z46" s="59">
        <v>62</v>
      </c>
      <c r="AA46" s="59">
        <v>47</v>
      </c>
    </row>
    <row r="47" spans="1:27" x14ac:dyDescent="0.35">
      <c r="A47" s="59"/>
      <c r="B47" s="59"/>
      <c r="C47" s="59">
        <f>P47*Mitigations!$J$10</f>
        <v>10.7</v>
      </c>
      <c r="D47" s="59">
        <f>Q47*Mitigations!$J$10</f>
        <v>6.7</v>
      </c>
      <c r="E47" s="59">
        <f>R47*Mitigations!$J$10</f>
        <v>9</v>
      </c>
      <c r="F47" s="59">
        <f>S47*Mitigations!$J$10</f>
        <v>7.11</v>
      </c>
      <c r="G47" s="59">
        <f>T47*Mitigations!$K$10</f>
        <v>6</v>
      </c>
      <c r="H47" s="59">
        <f>U47*Mitigations!$K$10</f>
        <v>4</v>
      </c>
      <c r="I47" s="59">
        <f>V47*Mitigations!$K$10</f>
        <v>9</v>
      </c>
      <c r="J47" s="59">
        <f>W47*Mitigations!$K$10</f>
        <v>10</v>
      </c>
      <c r="K47" s="59">
        <f>X47*Mitigations!$L$10</f>
        <v>119</v>
      </c>
      <c r="L47" s="59">
        <f>Y47*Mitigations!$L$10</f>
        <v>25</v>
      </c>
      <c r="M47" s="59">
        <f>Z47*Mitigations!$L$10</f>
        <v>180</v>
      </c>
      <c r="N47" s="59">
        <f>AA47*Mitigations!$L$10</f>
        <v>27</v>
      </c>
      <c r="O47" s="59"/>
      <c r="P47" s="59">
        <v>10.7</v>
      </c>
      <c r="Q47" s="59">
        <v>6.7</v>
      </c>
      <c r="R47" s="59">
        <v>9</v>
      </c>
      <c r="S47" s="59">
        <v>7.11</v>
      </c>
      <c r="T47" s="59">
        <v>6</v>
      </c>
      <c r="U47" s="59">
        <v>4</v>
      </c>
      <c r="V47" s="59">
        <v>9</v>
      </c>
      <c r="W47" s="59">
        <v>10</v>
      </c>
      <c r="X47" s="59">
        <v>119</v>
      </c>
      <c r="Y47" s="59">
        <v>25</v>
      </c>
      <c r="Z47" s="59">
        <v>180</v>
      </c>
      <c r="AA47" s="59">
        <v>27</v>
      </c>
    </row>
    <row r="48" spans="1:27" x14ac:dyDescent="0.35">
      <c r="A48" s="59"/>
      <c r="B48" s="59"/>
      <c r="C48" s="59">
        <f>P48*Mitigations!$J$10</f>
        <v>8.1999999999999993</v>
      </c>
      <c r="D48" s="59">
        <f>Q48*Mitigations!$J$10</f>
        <v>9.5</v>
      </c>
      <c r="E48" s="59">
        <f>R48*Mitigations!$J$10</f>
        <v>10.89</v>
      </c>
      <c r="F48" s="59">
        <f>S48*Mitigations!$J$10</f>
        <v>6.12</v>
      </c>
      <c r="G48" s="59">
        <f>T48*Mitigations!$K$10</f>
        <v>2</v>
      </c>
      <c r="H48" s="59">
        <f>U48*Mitigations!$K$10</f>
        <v>6</v>
      </c>
      <c r="I48" s="59">
        <f>V48*Mitigations!$K$10</f>
        <v>8</v>
      </c>
      <c r="J48" s="59">
        <f>W48*Mitigations!$K$10</f>
        <v>10</v>
      </c>
      <c r="K48" s="59">
        <f>X48*Mitigations!$L$10</f>
        <v>235</v>
      </c>
      <c r="L48" s="59">
        <f>Y48*Mitigations!$L$10</f>
        <v>50</v>
      </c>
      <c r="M48" s="59">
        <f>Z48*Mitigations!$L$10</f>
        <v>97</v>
      </c>
      <c r="N48" s="59">
        <f>AA48*Mitigations!$L$10</f>
        <v>44</v>
      </c>
      <c r="O48" s="59"/>
      <c r="P48" s="59">
        <v>8.1999999999999993</v>
      </c>
      <c r="Q48" s="59">
        <v>9.5</v>
      </c>
      <c r="R48" s="59">
        <v>10.89</v>
      </c>
      <c r="S48" s="59">
        <v>6.12</v>
      </c>
      <c r="T48" s="59">
        <v>2</v>
      </c>
      <c r="U48" s="59">
        <v>6</v>
      </c>
      <c r="V48" s="59">
        <v>8</v>
      </c>
      <c r="W48" s="59">
        <v>10</v>
      </c>
      <c r="X48" s="59">
        <v>235</v>
      </c>
      <c r="Y48" s="59">
        <v>50</v>
      </c>
      <c r="Z48" s="59">
        <v>97</v>
      </c>
      <c r="AA48" s="59">
        <v>44</v>
      </c>
    </row>
    <row r="49" spans="1:27" x14ac:dyDescent="0.35">
      <c r="A49" s="59"/>
      <c r="B49" s="59"/>
      <c r="C49" s="59">
        <f>P49*Mitigations!$J$10</f>
        <v>11.5</v>
      </c>
      <c r="D49" s="59">
        <f>Q49*Mitigations!$J$10</f>
        <v>8.4</v>
      </c>
      <c r="E49" s="59">
        <f>R49*Mitigations!$J$10</f>
        <v>7.5600000000000005</v>
      </c>
      <c r="F49" s="59">
        <f>S49*Mitigations!$J$10</f>
        <v>6.12</v>
      </c>
      <c r="G49" s="59">
        <f>T49*Mitigations!$K$10</f>
        <v>5</v>
      </c>
      <c r="H49" s="59">
        <f>U49*Mitigations!$K$10</f>
        <v>5</v>
      </c>
      <c r="I49" s="59">
        <f>V49*Mitigations!$K$10</f>
        <v>5</v>
      </c>
      <c r="J49" s="59">
        <f>W49*Mitigations!$K$10</f>
        <v>5</v>
      </c>
      <c r="K49" s="59">
        <f>X49*Mitigations!$L$10</f>
        <v>186</v>
      </c>
      <c r="L49" s="59">
        <f>Y49*Mitigations!$L$10</f>
        <v>17</v>
      </c>
      <c r="M49" s="59">
        <f>Z49*Mitigations!$L$10</f>
        <v>97</v>
      </c>
      <c r="N49" s="59">
        <f>AA49*Mitigations!$L$10</f>
        <v>41</v>
      </c>
      <c r="O49" s="59"/>
      <c r="P49" s="59">
        <v>11.5</v>
      </c>
      <c r="Q49" s="59">
        <v>8.4</v>
      </c>
      <c r="R49" s="59">
        <v>7.5600000000000005</v>
      </c>
      <c r="S49" s="59">
        <v>6.12</v>
      </c>
      <c r="T49" s="59">
        <v>5</v>
      </c>
      <c r="U49" s="59">
        <v>5</v>
      </c>
      <c r="V49" s="59">
        <v>5</v>
      </c>
      <c r="W49" s="59">
        <v>5</v>
      </c>
      <c r="X49" s="59">
        <v>186</v>
      </c>
      <c r="Y49" s="59">
        <v>17</v>
      </c>
      <c r="Z49" s="59">
        <v>97</v>
      </c>
      <c r="AA49" s="59">
        <v>41</v>
      </c>
    </row>
    <row r="50" spans="1:27" x14ac:dyDescent="0.35">
      <c r="A50" s="59"/>
      <c r="B50" s="59"/>
      <c r="C50" s="59">
        <f>P50*Mitigations!$J$10</f>
        <v>13.1</v>
      </c>
      <c r="D50" s="59">
        <f>Q50*Mitigations!$J$10</f>
        <v>7.2</v>
      </c>
      <c r="E50" s="59">
        <f>R50*Mitigations!$J$10</f>
        <v>9.09</v>
      </c>
      <c r="F50" s="59">
        <f>S50*Mitigations!$J$10</f>
        <v>6.57</v>
      </c>
      <c r="G50" s="59">
        <f>T50*Mitigations!$K$10</f>
        <v>3</v>
      </c>
      <c r="H50" s="59">
        <f>U50*Mitigations!$K$10</f>
        <v>3</v>
      </c>
      <c r="I50" s="59">
        <f>V50*Mitigations!$K$10</f>
        <v>8</v>
      </c>
      <c r="J50" s="59">
        <f>W50*Mitigations!$K$10</f>
        <v>3</v>
      </c>
      <c r="K50" s="59">
        <f>X50*Mitigations!$L$10</f>
        <v>66</v>
      </c>
      <c r="L50" s="59">
        <f>Y50*Mitigations!$L$10</f>
        <v>31</v>
      </c>
      <c r="M50" s="59">
        <f>Z50*Mitigations!$L$10</f>
        <v>174</v>
      </c>
      <c r="N50" s="59">
        <f>AA50*Mitigations!$L$10</f>
        <v>47</v>
      </c>
      <c r="O50" s="59"/>
      <c r="P50" s="59">
        <v>13.1</v>
      </c>
      <c r="Q50" s="59">
        <v>7.2</v>
      </c>
      <c r="R50" s="59">
        <v>9.09</v>
      </c>
      <c r="S50" s="59">
        <v>6.57</v>
      </c>
      <c r="T50" s="59">
        <v>3</v>
      </c>
      <c r="U50" s="59">
        <v>3</v>
      </c>
      <c r="V50" s="59">
        <v>8</v>
      </c>
      <c r="W50" s="59">
        <v>3</v>
      </c>
      <c r="X50" s="59">
        <v>66</v>
      </c>
      <c r="Y50" s="59">
        <v>31</v>
      </c>
      <c r="Z50" s="59">
        <v>174</v>
      </c>
      <c r="AA50" s="59">
        <v>47</v>
      </c>
    </row>
    <row r="51" spans="1:27" x14ac:dyDescent="0.35">
      <c r="A51" s="59"/>
      <c r="B51" s="59"/>
      <c r="C51" s="59">
        <f>P51*Mitigations!$J$10</f>
        <v>11.3</v>
      </c>
      <c r="D51" s="59">
        <f>Q51*Mitigations!$J$10</f>
        <v>6.9</v>
      </c>
      <c r="E51" s="59">
        <f>R51*Mitigations!$J$10</f>
        <v>10.53</v>
      </c>
      <c r="F51" s="59">
        <f>S51*Mitigations!$J$10</f>
        <v>8.1</v>
      </c>
      <c r="G51" s="59">
        <f>T51*Mitigations!$K$10</f>
        <v>9</v>
      </c>
      <c r="H51" s="59">
        <f>U51*Mitigations!$K$10</f>
        <v>3</v>
      </c>
      <c r="I51" s="59">
        <f>V51*Mitigations!$K$10</f>
        <v>4</v>
      </c>
      <c r="J51" s="59">
        <f>W51*Mitigations!$K$10</f>
        <v>3</v>
      </c>
      <c r="K51" s="59">
        <f>X51*Mitigations!$L$10</f>
        <v>180</v>
      </c>
      <c r="L51" s="59">
        <f>Y51*Mitigations!$L$10</f>
        <v>38</v>
      </c>
      <c r="M51" s="59">
        <f>Z51*Mitigations!$L$10</f>
        <v>60</v>
      </c>
      <c r="N51" s="59">
        <f>AA51*Mitigations!$L$10</f>
        <v>66</v>
      </c>
      <c r="O51" s="59"/>
      <c r="P51" s="59">
        <v>11.3</v>
      </c>
      <c r="Q51" s="59">
        <v>6.9</v>
      </c>
      <c r="R51" s="59">
        <v>10.53</v>
      </c>
      <c r="S51" s="59">
        <v>8.1</v>
      </c>
      <c r="T51" s="59">
        <v>9</v>
      </c>
      <c r="U51" s="59">
        <v>3</v>
      </c>
      <c r="V51" s="59">
        <v>4</v>
      </c>
      <c r="W51" s="59">
        <v>3</v>
      </c>
      <c r="X51" s="59">
        <v>180</v>
      </c>
      <c r="Y51" s="59">
        <v>38</v>
      </c>
      <c r="Z51" s="59">
        <v>60</v>
      </c>
      <c r="AA51" s="59">
        <v>66</v>
      </c>
    </row>
    <row r="52" spans="1:27" x14ac:dyDescent="0.35">
      <c r="A52" s="59"/>
      <c r="B52" s="59"/>
      <c r="C52" s="59">
        <f>P52*Mitigations!$J$10</f>
        <v>12.8</v>
      </c>
      <c r="D52" s="59">
        <f>Q52*Mitigations!$J$10</f>
        <v>7.5</v>
      </c>
      <c r="E52" s="59">
        <f>R52*Mitigations!$J$10</f>
        <v>11.97</v>
      </c>
      <c r="F52" s="59">
        <f>S52*Mitigations!$J$10</f>
        <v>7.5600000000000005</v>
      </c>
      <c r="G52" s="59">
        <f>T52*Mitigations!$K$10</f>
        <v>2</v>
      </c>
      <c r="H52" s="59">
        <f>U52*Mitigations!$K$10</f>
        <v>3</v>
      </c>
      <c r="I52" s="59">
        <f>V52*Mitigations!$K$10</f>
        <v>2</v>
      </c>
      <c r="J52" s="59">
        <f>W52*Mitigations!$K$10</f>
        <v>4</v>
      </c>
      <c r="K52" s="59">
        <f>X52*Mitigations!$L$10</f>
        <v>295</v>
      </c>
      <c r="L52" s="59">
        <f>Y52*Mitigations!$L$10</f>
        <v>40</v>
      </c>
      <c r="M52" s="59">
        <f>Z52*Mitigations!$L$10</f>
        <v>78</v>
      </c>
      <c r="N52" s="59">
        <f>AA52*Mitigations!$L$10</f>
        <v>24</v>
      </c>
      <c r="O52" s="59"/>
      <c r="P52" s="59">
        <v>12.8</v>
      </c>
      <c r="Q52" s="59">
        <v>7.5</v>
      </c>
      <c r="R52" s="59">
        <v>11.97</v>
      </c>
      <c r="S52" s="59">
        <v>7.5600000000000005</v>
      </c>
      <c r="T52" s="59">
        <v>2</v>
      </c>
      <c r="U52" s="59">
        <v>3</v>
      </c>
      <c r="V52" s="59">
        <v>2</v>
      </c>
      <c r="W52" s="59">
        <v>4</v>
      </c>
      <c r="X52" s="59">
        <v>295</v>
      </c>
      <c r="Y52" s="59">
        <v>40</v>
      </c>
      <c r="Z52" s="59">
        <v>78</v>
      </c>
      <c r="AA52" s="59">
        <v>24</v>
      </c>
    </row>
    <row r="53" spans="1:27" x14ac:dyDescent="0.35">
      <c r="A53" s="59"/>
      <c r="B53" s="59"/>
      <c r="C53" s="59">
        <f>P53*Mitigations!$J$10</f>
        <v>7.3</v>
      </c>
      <c r="D53" s="59">
        <f>Q53*Mitigations!$J$10</f>
        <v>7.5</v>
      </c>
      <c r="E53" s="59">
        <f>R53*Mitigations!$J$10</f>
        <v>7.29</v>
      </c>
      <c r="F53" s="59">
        <f>S53*Mitigations!$J$10</f>
        <v>9</v>
      </c>
      <c r="G53" s="59">
        <f>T53*Mitigations!$K$10</f>
        <v>5</v>
      </c>
      <c r="H53" s="59">
        <f>U53*Mitigations!$K$10</f>
        <v>3</v>
      </c>
      <c r="I53" s="59">
        <f>V53*Mitigations!$K$10</f>
        <v>7</v>
      </c>
      <c r="J53" s="59">
        <f>W53*Mitigations!$K$10</f>
        <v>4</v>
      </c>
      <c r="K53" s="59">
        <f>X53*Mitigations!$L$10</f>
        <v>80</v>
      </c>
      <c r="L53" s="59">
        <f>Y53*Mitigations!$L$10</f>
        <v>32</v>
      </c>
      <c r="M53" s="59">
        <f>Z53*Mitigations!$L$10</f>
        <v>137</v>
      </c>
      <c r="N53" s="59">
        <f>AA53*Mitigations!$L$10</f>
        <v>36</v>
      </c>
      <c r="O53" s="59"/>
      <c r="P53" s="59">
        <v>7.3</v>
      </c>
      <c r="Q53" s="59">
        <v>7.5</v>
      </c>
      <c r="R53" s="59">
        <v>7.29</v>
      </c>
      <c r="S53" s="59">
        <v>9</v>
      </c>
      <c r="T53" s="59">
        <v>5</v>
      </c>
      <c r="U53" s="59">
        <v>3</v>
      </c>
      <c r="V53" s="59">
        <v>7</v>
      </c>
      <c r="W53" s="59">
        <v>4</v>
      </c>
      <c r="X53" s="59">
        <v>80</v>
      </c>
      <c r="Y53" s="59">
        <v>32</v>
      </c>
      <c r="Z53" s="59">
        <v>137</v>
      </c>
      <c r="AA53" s="59">
        <v>36</v>
      </c>
    </row>
    <row r="54" spans="1:27" x14ac:dyDescent="0.35">
      <c r="A54" s="59"/>
      <c r="B54" s="59"/>
      <c r="C54" s="59">
        <f>P54*Mitigations!$J$10</f>
        <v>10.9</v>
      </c>
      <c r="D54" s="59">
        <f>Q54*Mitigations!$J$10</f>
        <v>7</v>
      </c>
      <c r="E54" s="59">
        <f>R54*Mitigations!$J$10</f>
        <v>8.5500000000000007</v>
      </c>
      <c r="F54" s="59">
        <f>S54*Mitigations!$J$10</f>
        <v>7.02</v>
      </c>
      <c r="G54" s="59">
        <f>T54*Mitigations!$K$10</f>
        <v>3</v>
      </c>
      <c r="H54" s="59">
        <f>U54*Mitigations!$K$10</f>
        <v>5</v>
      </c>
      <c r="I54" s="59">
        <f>V54*Mitigations!$K$10</f>
        <v>1</v>
      </c>
      <c r="J54" s="59">
        <f>W54*Mitigations!$K$10</f>
        <v>4</v>
      </c>
      <c r="K54" s="59">
        <f>X54*Mitigations!$L$10</f>
        <v>116</v>
      </c>
      <c r="L54" s="59">
        <f>Y54*Mitigations!$L$10</f>
        <v>40</v>
      </c>
      <c r="M54" s="59">
        <f>Z54*Mitigations!$L$10</f>
        <v>120</v>
      </c>
      <c r="N54" s="59">
        <f>AA54*Mitigations!$L$10</f>
        <v>38</v>
      </c>
      <c r="O54" s="59"/>
      <c r="P54" s="59">
        <v>10.9</v>
      </c>
      <c r="Q54" s="59">
        <v>7</v>
      </c>
      <c r="R54" s="59">
        <v>8.5500000000000007</v>
      </c>
      <c r="S54" s="59">
        <v>7.02</v>
      </c>
      <c r="T54" s="59">
        <v>3</v>
      </c>
      <c r="U54" s="59">
        <v>5</v>
      </c>
      <c r="V54" s="59">
        <v>1</v>
      </c>
      <c r="W54" s="59">
        <v>4</v>
      </c>
      <c r="X54" s="59">
        <v>116</v>
      </c>
      <c r="Y54" s="59">
        <v>40</v>
      </c>
      <c r="Z54" s="59">
        <v>120</v>
      </c>
      <c r="AA54" s="59">
        <v>38</v>
      </c>
    </row>
    <row r="55" spans="1:27" x14ac:dyDescent="0.35">
      <c r="A55" s="59"/>
      <c r="B55" s="59"/>
      <c r="C55" s="59">
        <f>P55*Mitigations!$J$10</f>
        <v>6.7</v>
      </c>
      <c r="D55" s="59">
        <f>Q55*Mitigations!$J$10</f>
        <v>7.8</v>
      </c>
      <c r="E55" s="59">
        <f>R55*Mitigations!$J$10</f>
        <v>7.38</v>
      </c>
      <c r="F55" s="59">
        <f>S55*Mitigations!$J$10</f>
        <v>6.9300000000000006</v>
      </c>
      <c r="G55" s="59">
        <f>T55*Mitigations!$K$10</f>
        <v>3</v>
      </c>
      <c r="H55" s="59">
        <f>U55*Mitigations!$K$10</f>
        <v>2</v>
      </c>
      <c r="I55" s="59">
        <f>V55*Mitigations!$K$10</f>
        <v>5</v>
      </c>
      <c r="J55" s="59">
        <f>W55*Mitigations!$K$10</f>
        <v>5</v>
      </c>
      <c r="K55" s="59">
        <f>X55*Mitigations!$L$10</f>
        <v>148</v>
      </c>
      <c r="L55" s="59">
        <f>Y55*Mitigations!$L$10</f>
        <v>34</v>
      </c>
      <c r="M55" s="59">
        <f>Z55*Mitigations!$L$10</f>
        <v>52</v>
      </c>
      <c r="N55" s="59">
        <f>AA55*Mitigations!$L$10</f>
        <v>40</v>
      </c>
      <c r="O55" s="59"/>
      <c r="P55" s="59">
        <v>6.7</v>
      </c>
      <c r="Q55" s="59">
        <v>7.8</v>
      </c>
      <c r="R55" s="59">
        <v>7.38</v>
      </c>
      <c r="S55" s="59">
        <v>6.9300000000000006</v>
      </c>
      <c r="T55" s="59">
        <v>3</v>
      </c>
      <c r="U55" s="59">
        <v>2</v>
      </c>
      <c r="V55" s="59">
        <v>5</v>
      </c>
      <c r="W55" s="59">
        <v>5</v>
      </c>
      <c r="X55" s="59">
        <v>148</v>
      </c>
      <c r="Y55" s="59">
        <v>34</v>
      </c>
      <c r="Z55" s="59">
        <v>52</v>
      </c>
      <c r="AA55" s="59">
        <v>40</v>
      </c>
    </row>
    <row r="56" spans="1:27" x14ac:dyDescent="0.35">
      <c r="A56" s="59"/>
      <c r="B56" s="59"/>
      <c r="C56" s="59">
        <f>P56*Mitigations!$J$10</f>
        <v>6.9</v>
      </c>
      <c r="D56" s="59">
        <f>Q56*Mitigations!$J$10</f>
        <v>8.1</v>
      </c>
      <c r="E56" s="59">
        <f>R56*Mitigations!$J$10</f>
        <v>7.5600000000000005</v>
      </c>
      <c r="F56" s="59">
        <f>S56*Mitigations!$J$10</f>
        <v>5.7600000000000007</v>
      </c>
      <c r="G56" s="59">
        <f>T56*Mitigations!$K$10</f>
        <v>4</v>
      </c>
      <c r="H56" s="59">
        <f>U56*Mitigations!$K$10</f>
        <v>2</v>
      </c>
      <c r="I56" s="59">
        <f>V56*Mitigations!$K$10</f>
        <v>3</v>
      </c>
      <c r="J56" s="59">
        <f>W56*Mitigations!$K$10</f>
        <v>3</v>
      </c>
      <c r="K56" s="59">
        <f>X56*Mitigations!$L$10</f>
        <v>85</v>
      </c>
      <c r="L56" s="59">
        <f>Y56*Mitigations!$L$10</f>
        <v>37</v>
      </c>
      <c r="M56" s="59">
        <f>Z56*Mitigations!$L$10</f>
        <v>40</v>
      </c>
      <c r="N56" s="59">
        <f>AA56*Mitigations!$L$10</f>
        <v>54</v>
      </c>
      <c r="O56" s="59"/>
      <c r="P56" s="59">
        <v>6.9</v>
      </c>
      <c r="Q56" s="59">
        <v>8.1</v>
      </c>
      <c r="R56" s="59">
        <v>7.5600000000000005</v>
      </c>
      <c r="S56" s="59">
        <v>5.7600000000000007</v>
      </c>
      <c r="T56" s="59">
        <v>4</v>
      </c>
      <c r="U56" s="59">
        <v>2</v>
      </c>
      <c r="V56" s="59">
        <v>3</v>
      </c>
      <c r="W56" s="59">
        <v>3</v>
      </c>
      <c r="X56" s="59">
        <v>85</v>
      </c>
      <c r="Y56" s="59">
        <v>37</v>
      </c>
      <c r="Z56" s="59">
        <v>40</v>
      </c>
      <c r="AA56" s="59">
        <v>54</v>
      </c>
    </row>
    <row r="57" spans="1:27" x14ac:dyDescent="0.35">
      <c r="A57" s="59"/>
      <c r="B57" s="59"/>
      <c r="C57" s="59">
        <f>P57*Mitigations!$J$10</f>
        <v>10.4</v>
      </c>
      <c r="D57" s="59">
        <f>Q57*Mitigations!$J$10</f>
        <v>8.4</v>
      </c>
      <c r="E57" s="59">
        <f>R57*Mitigations!$J$10</f>
        <v>7.2</v>
      </c>
      <c r="F57" s="59">
        <f>S57*Mitigations!$J$10</f>
        <v>7.02</v>
      </c>
      <c r="G57" s="59">
        <f>T57*Mitigations!$K$10</f>
        <v>9</v>
      </c>
      <c r="H57" s="59">
        <f>U57*Mitigations!$K$10</f>
        <v>2</v>
      </c>
      <c r="I57" s="59">
        <f>V57*Mitigations!$K$10</f>
        <v>8</v>
      </c>
      <c r="J57" s="59">
        <f>W57*Mitigations!$K$10</f>
        <v>4</v>
      </c>
      <c r="K57" s="59">
        <f>X57*Mitigations!$L$10</f>
        <v>200</v>
      </c>
      <c r="L57" s="59">
        <f>Y57*Mitigations!$L$10</f>
        <v>22</v>
      </c>
      <c r="M57" s="59">
        <f>Z57*Mitigations!$L$10</f>
        <v>109</v>
      </c>
      <c r="N57" s="59">
        <f>AA57*Mitigations!$L$10</f>
        <v>51</v>
      </c>
      <c r="O57" s="59"/>
      <c r="P57" s="59">
        <v>10.4</v>
      </c>
      <c r="Q57" s="59">
        <v>8.4</v>
      </c>
      <c r="R57" s="59">
        <v>7.2</v>
      </c>
      <c r="S57" s="59">
        <v>7.02</v>
      </c>
      <c r="T57" s="59">
        <v>9</v>
      </c>
      <c r="U57" s="59">
        <v>2</v>
      </c>
      <c r="V57" s="59">
        <v>8</v>
      </c>
      <c r="W57" s="59">
        <v>4</v>
      </c>
      <c r="X57" s="59">
        <v>200</v>
      </c>
      <c r="Y57" s="59">
        <v>22</v>
      </c>
      <c r="Z57" s="59">
        <v>109</v>
      </c>
      <c r="AA57" s="59">
        <v>51</v>
      </c>
    </row>
    <row r="58" spans="1:27" x14ac:dyDescent="0.35">
      <c r="A58" s="59"/>
      <c r="B58" s="59"/>
      <c r="C58" s="59">
        <f>P58*Mitigations!$J$10</f>
        <v>12.4</v>
      </c>
      <c r="D58" s="59">
        <f>Q58*Mitigations!$J$10</f>
        <v>7.7</v>
      </c>
      <c r="E58" s="59">
        <f>R58*Mitigations!$J$10</f>
        <v>7.8299999999999992</v>
      </c>
      <c r="F58" s="59">
        <f>S58*Mitigations!$J$10</f>
        <v>7.11</v>
      </c>
      <c r="G58" s="59">
        <f>T58*Mitigations!$K$10</f>
        <v>4</v>
      </c>
      <c r="H58" s="59">
        <f>U58*Mitigations!$K$10</f>
        <v>6</v>
      </c>
      <c r="I58" s="59">
        <f>V58*Mitigations!$K$10</f>
        <v>8</v>
      </c>
      <c r="J58" s="59">
        <f>W58*Mitigations!$K$10</f>
        <v>6</v>
      </c>
      <c r="K58" s="59">
        <f>X58*Mitigations!$L$10</f>
        <v>107</v>
      </c>
      <c r="L58" s="59">
        <f>Y58*Mitigations!$L$10</f>
        <v>14</v>
      </c>
      <c r="M58" s="59">
        <f>Z58*Mitigations!$L$10</f>
        <v>42</v>
      </c>
      <c r="N58" s="59">
        <f>AA58*Mitigations!$L$10</f>
        <v>47</v>
      </c>
      <c r="O58" s="59"/>
      <c r="P58" s="59">
        <v>12.4</v>
      </c>
      <c r="Q58" s="59">
        <v>7.7</v>
      </c>
      <c r="R58" s="59">
        <v>7.8299999999999992</v>
      </c>
      <c r="S58" s="59">
        <v>7.11</v>
      </c>
      <c r="T58" s="59">
        <v>4</v>
      </c>
      <c r="U58" s="59">
        <v>6</v>
      </c>
      <c r="V58" s="59">
        <v>8</v>
      </c>
      <c r="W58" s="59">
        <v>6</v>
      </c>
      <c r="X58" s="59">
        <v>107</v>
      </c>
      <c r="Y58" s="59">
        <v>14</v>
      </c>
      <c r="Z58" s="59">
        <v>42</v>
      </c>
      <c r="AA58" s="59">
        <v>47</v>
      </c>
    </row>
    <row r="59" spans="1:27" x14ac:dyDescent="0.35">
      <c r="A59" s="59"/>
      <c r="B59" s="59"/>
      <c r="C59" s="59">
        <f>P59*Mitigations!$J$10</f>
        <v>8.4</v>
      </c>
      <c r="D59" s="59">
        <f>Q59*Mitigations!$J$10</f>
        <v>7.7</v>
      </c>
      <c r="E59" s="59">
        <f>R59*Mitigations!$J$10</f>
        <v>11.700000000000001</v>
      </c>
      <c r="F59" s="59">
        <f>S59*Mitigations!$J$10</f>
        <v>6.48</v>
      </c>
      <c r="G59" s="59">
        <f>T59*Mitigations!$K$10</f>
        <v>8</v>
      </c>
      <c r="H59" s="59">
        <f>U59*Mitigations!$K$10</f>
        <v>3</v>
      </c>
      <c r="I59" s="59">
        <f>V59*Mitigations!$K$10</f>
        <v>7</v>
      </c>
      <c r="J59" s="59">
        <f>W59*Mitigations!$K$10</f>
        <v>4</v>
      </c>
      <c r="K59" s="59">
        <f>X59*Mitigations!$L$10</f>
        <v>189</v>
      </c>
      <c r="L59" s="59">
        <f>Y59*Mitigations!$L$10</f>
        <v>18</v>
      </c>
      <c r="M59" s="59">
        <f>Z59*Mitigations!$L$10</f>
        <v>121</v>
      </c>
      <c r="N59" s="59">
        <f>AA59*Mitigations!$L$10</f>
        <v>56</v>
      </c>
      <c r="O59" s="59"/>
      <c r="P59" s="59">
        <v>8.4</v>
      </c>
      <c r="Q59" s="59">
        <v>7.7</v>
      </c>
      <c r="R59" s="59">
        <v>11.700000000000001</v>
      </c>
      <c r="S59" s="59">
        <v>6.48</v>
      </c>
      <c r="T59" s="59">
        <v>8</v>
      </c>
      <c r="U59" s="59">
        <v>3</v>
      </c>
      <c r="V59" s="59">
        <v>7</v>
      </c>
      <c r="W59" s="59">
        <v>4</v>
      </c>
      <c r="X59" s="59">
        <v>189</v>
      </c>
      <c r="Y59" s="59">
        <v>18</v>
      </c>
      <c r="Z59" s="59">
        <v>121</v>
      </c>
      <c r="AA59" s="59">
        <v>56</v>
      </c>
    </row>
    <row r="60" spans="1:27" x14ac:dyDescent="0.35">
      <c r="A60" s="59"/>
      <c r="B60" s="59"/>
      <c r="C60" s="59">
        <f>P60*Mitigations!$J$10</f>
        <v>8.9</v>
      </c>
      <c r="D60" s="59">
        <f>Q60*Mitigations!$J$10</f>
        <v>8.1999999999999993</v>
      </c>
      <c r="E60" s="59">
        <f>R60*Mitigations!$J$10</f>
        <v>8.1</v>
      </c>
      <c r="F60" s="59">
        <f>S60*Mitigations!$J$10</f>
        <v>6.84</v>
      </c>
      <c r="G60" s="59">
        <f>T60*Mitigations!$K$10</f>
        <v>8</v>
      </c>
      <c r="H60" s="59">
        <f>U60*Mitigations!$K$10</f>
        <v>3</v>
      </c>
      <c r="I60" s="59">
        <f>V60*Mitigations!$K$10</f>
        <v>4</v>
      </c>
      <c r="J60" s="59">
        <f>W60*Mitigations!$K$10</f>
        <v>4</v>
      </c>
      <c r="K60" s="59">
        <f>X60*Mitigations!$L$10</f>
        <v>79</v>
      </c>
      <c r="L60" s="59">
        <f>Y60*Mitigations!$L$10</f>
        <v>26</v>
      </c>
      <c r="M60" s="59">
        <f>Z60*Mitigations!$L$10</f>
        <v>154</v>
      </c>
      <c r="N60" s="59">
        <f>AA60*Mitigations!$L$10</f>
        <v>29</v>
      </c>
      <c r="O60" s="59"/>
      <c r="P60" s="59">
        <v>8.9</v>
      </c>
      <c r="Q60" s="59">
        <v>8.1999999999999993</v>
      </c>
      <c r="R60" s="59">
        <v>8.1</v>
      </c>
      <c r="S60" s="59">
        <v>6.84</v>
      </c>
      <c r="T60" s="59">
        <v>8</v>
      </c>
      <c r="U60" s="59">
        <v>3</v>
      </c>
      <c r="V60" s="59">
        <v>4</v>
      </c>
      <c r="W60" s="59">
        <v>4</v>
      </c>
      <c r="X60" s="59">
        <v>79</v>
      </c>
      <c r="Y60" s="59">
        <v>26</v>
      </c>
      <c r="Z60" s="59">
        <v>154</v>
      </c>
      <c r="AA60" s="59">
        <v>29</v>
      </c>
    </row>
    <row r="61" spans="1:27" x14ac:dyDescent="0.35">
      <c r="A61" s="59"/>
      <c r="B61" s="59"/>
      <c r="C61" s="59">
        <f>P61*Mitigations!$J$10</f>
        <v>11.5</v>
      </c>
      <c r="D61" s="59">
        <f>Q61*Mitigations!$J$10</f>
        <v>8.3000000000000007</v>
      </c>
      <c r="E61" s="59">
        <f>R61*Mitigations!$J$10</f>
        <v>10.26</v>
      </c>
      <c r="F61" s="59">
        <f>S61*Mitigations!$J$10</f>
        <v>8.82</v>
      </c>
      <c r="G61" s="59">
        <f>T61*Mitigations!$K$10</f>
        <v>8</v>
      </c>
      <c r="H61" s="59">
        <f>U61*Mitigations!$K$10</f>
        <v>8</v>
      </c>
      <c r="I61" s="59">
        <f>V61*Mitigations!$K$10</f>
        <v>4</v>
      </c>
      <c r="J61" s="59">
        <f>W61*Mitigations!$K$10</f>
        <v>6</v>
      </c>
      <c r="K61" s="59">
        <f>X61*Mitigations!$L$10</f>
        <v>166</v>
      </c>
      <c r="L61" s="59">
        <f>Y61*Mitigations!$L$10</f>
        <v>29</v>
      </c>
      <c r="M61" s="59">
        <f>Z61*Mitigations!$L$10</f>
        <v>79</v>
      </c>
      <c r="N61" s="59">
        <f>AA61*Mitigations!$L$10</f>
        <v>29</v>
      </c>
      <c r="O61" s="59"/>
      <c r="P61" s="59">
        <v>11.5</v>
      </c>
      <c r="Q61" s="59">
        <v>8.3000000000000007</v>
      </c>
      <c r="R61" s="59">
        <v>10.26</v>
      </c>
      <c r="S61" s="59">
        <v>8.82</v>
      </c>
      <c r="T61" s="59">
        <v>8</v>
      </c>
      <c r="U61" s="59">
        <v>8</v>
      </c>
      <c r="V61" s="59">
        <v>4</v>
      </c>
      <c r="W61" s="59">
        <v>6</v>
      </c>
      <c r="X61" s="59">
        <v>166</v>
      </c>
      <c r="Y61" s="59">
        <v>29</v>
      </c>
      <c r="Z61" s="59">
        <v>79</v>
      </c>
      <c r="AA61" s="59">
        <v>29</v>
      </c>
    </row>
    <row r="62" spans="1:27" x14ac:dyDescent="0.35">
      <c r="A62" s="59"/>
      <c r="B62" s="59"/>
      <c r="C62" s="59">
        <f>P62*Mitigations!$J$10</f>
        <v>18.899999999999999</v>
      </c>
      <c r="D62" s="59">
        <f>Q62*Mitigations!$J$10</f>
        <v>8.1</v>
      </c>
      <c r="E62" s="59">
        <f>R62*Mitigations!$J$10</f>
        <v>7.38</v>
      </c>
      <c r="F62" s="59">
        <f>S62*Mitigations!$J$10</f>
        <v>8.5500000000000007</v>
      </c>
      <c r="G62" s="59">
        <f>T62*Mitigations!$K$10</f>
        <v>2</v>
      </c>
      <c r="H62" s="59">
        <f>U62*Mitigations!$K$10</f>
        <v>5</v>
      </c>
      <c r="I62" s="59">
        <f>V62*Mitigations!$K$10</f>
        <v>3</v>
      </c>
      <c r="J62" s="59">
        <f>W62*Mitigations!$K$10</f>
        <v>9</v>
      </c>
      <c r="K62" s="59">
        <f>X62*Mitigations!$L$10</f>
        <v>167</v>
      </c>
      <c r="L62" s="59">
        <f>Y62*Mitigations!$L$10</f>
        <v>43</v>
      </c>
      <c r="M62" s="59">
        <f>Z62*Mitigations!$L$10</f>
        <v>92</v>
      </c>
      <c r="N62" s="59">
        <f>AA62*Mitigations!$L$10</f>
        <v>28</v>
      </c>
      <c r="O62" s="59"/>
      <c r="P62" s="59">
        <v>18.899999999999999</v>
      </c>
      <c r="Q62" s="59">
        <v>8.1</v>
      </c>
      <c r="R62" s="59">
        <v>7.38</v>
      </c>
      <c r="S62" s="59">
        <v>8.5500000000000007</v>
      </c>
      <c r="T62" s="59">
        <v>2</v>
      </c>
      <c r="U62" s="59">
        <v>5</v>
      </c>
      <c r="V62" s="59">
        <v>3</v>
      </c>
      <c r="W62" s="59">
        <v>9</v>
      </c>
      <c r="X62" s="59">
        <v>167</v>
      </c>
      <c r="Y62" s="59">
        <v>43</v>
      </c>
      <c r="Z62" s="59">
        <v>92</v>
      </c>
      <c r="AA62" s="59">
        <v>28</v>
      </c>
    </row>
    <row r="63" spans="1:27" x14ac:dyDescent="0.35">
      <c r="A63" s="59"/>
      <c r="B63" s="59"/>
      <c r="C63" s="59">
        <f>P63*Mitigations!$J$10</f>
        <v>11.2</v>
      </c>
      <c r="D63" s="59">
        <f>Q63*Mitigations!$J$10</f>
        <v>6.8</v>
      </c>
      <c r="E63" s="59">
        <f>R63*Mitigations!$J$10</f>
        <v>9.09</v>
      </c>
      <c r="F63" s="59">
        <f>S63*Mitigations!$J$10</f>
        <v>7.74</v>
      </c>
      <c r="G63" s="59">
        <f>T63*Mitigations!$K$10</f>
        <v>6</v>
      </c>
      <c r="H63" s="59">
        <f>U63*Mitigations!$K$10</f>
        <v>4</v>
      </c>
      <c r="I63" s="59">
        <f>V63*Mitigations!$K$10</f>
        <v>4</v>
      </c>
      <c r="J63" s="59">
        <f>W63*Mitigations!$K$10</f>
        <v>5</v>
      </c>
      <c r="K63" s="59">
        <f>X63*Mitigations!$L$10</f>
        <v>153</v>
      </c>
      <c r="L63" s="59">
        <f>Y63*Mitigations!$L$10</f>
        <v>34</v>
      </c>
      <c r="M63" s="59">
        <f>Z63*Mitigations!$L$10</f>
        <v>72</v>
      </c>
      <c r="N63" s="59">
        <f>AA63*Mitigations!$L$10</f>
        <v>46</v>
      </c>
      <c r="O63" s="59"/>
      <c r="P63" s="59">
        <v>11.2</v>
      </c>
      <c r="Q63" s="59">
        <v>6.8</v>
      </c>
      <c r="R63" s="59">
        <v>9.09</v>
      </c>
      <c r="S63" s="59">
        <v>7.74</v>
      </c>
      <c r="T63" s="59">
        <v>6</v>
      </c>
      <c r="U63" s="59">
        <v>4</v>
      </c>
      <c r="V63" s="59">
        <v>4</v>
      </c>
      <c r="W63" s="59">
        <v>5</v>
      </c>
      <c r="X63" s="59">
        <v>153</v>
      </c>
      <c r="Y63" s="59">
        <v>34</v>
      </c>
      <c r="Z63" s="59">
        <v>72</v>
      </c>
      <c r="AA63" s="59">
        <v>46</v>
      </c>
    </row>
    <row r="64" spans="1:27" x14ac:dyDescent="0.35">
      <c r="A64" s="59"/>
      <c r="B64" s="59"/>
      <c r="C64" s="59">
        <f>P64*Mitigations!$J$10</f>
        <v>8.6999999999999993</v>
      </c>
      <c r="D64" s="59">
        <f>Q64*Mitigations!$J$10</f>
        <v>7.4</v>
      </c>
      <c r="E64" s="59">
        <f>R64*Mitigations!$J$10</f>
        <v>7.9200000000000008</v>
      </c>
      <c r="F64" s="59">
        <f>S64*Mitigations!$J$10</f>
        <v>6.12</v>
      </c>
      <c r="G64" s="59">
        <f>T64*Mitigations!$K$10</f>
        <v>5</v>
      </c>
      <c r="H64" s="59">
        <f>U64*Mitigations!$K$10</f>
        <v>8</v>
      </c>
      <c r="I64" s="59">
        <f>V64*Mitigations!$K$10</f>
        <v>3</v>
      </c>
      <c r="J64" s="59">
        <f>W64*Mitigations!$K$10</f>
        <v>3</v>
      </c>
      <c r="K64" s="59">
        <f>X64*Mitigations!$L$10</f>
        <v>136</v>
      </c>
      <c r="L64" s="59">
        <f>Y64*Mitigations!$L$10</f>
        <v>27</v>
      </c>
      <c r="M64" s="59">
        <f>Z64*Mitigations!$L$10</f>
        <v>133</v>
      </c>
      <c r="N64" s="59">
        <f>AA64*Mitigations!$L$10</f>
        <v>26</v>
      </c>
      <c r="O64" s="59"/>
      <c r="P64" s="59">
        <v>8.6999999999999993</v>
      </c>
      <c r="Q64" s="59">
        <v>7.4</v>
      </c>
      <c r="R64" s="59">
        <v>7.9200000000000008</v>
      </c>
      <c r="S64" s="59">
        <v>6.12</v>
      </c>
      <c r="T64" s="59">
        <v>5</v>
      </c>
      <c r="U64" s="59">
        <v>8</v>
      </c>
      <c r="V64" s="59">
        <v>3</v>
      </c>
      <c r="W64" s="59">
        <v>3</v>
      </c>
      <c r="X64" s="59">
        <v>136</v>
      </c>
      <c r="Y64" s="59">
        <v>27</v>
      </c>
      <c r="Z64" s="59">
        <v>133</v>
      </c>
      <c r="AA64" s="59">
        <v>26</v>
      </c>
    </row>
    <row r="65" spans="1:27" x14ac:dyDescent="0.35">
      <c r="A65" s="59"/>
      <c r="B65" s="59"/>
      <c r="C65" s="59">
        <f>P65*Mitigations!$J$10</f>
        <v>14.1</v>
      </c>
      <c r="D65" s="59">
        <f>Q65*Mitigations!$J$10</f>
        <v>7.5</v>
      </c>
      <c r="E65" s="59">
        <f>R65*Mitigations!$J$10</f>
        <v>8.19</v>
      </c>
      <c r="F65" s="59">
        <f>S65*Mitigations!$J$10</f>
        <v>5.67</v>
      </c>
      <c r="G65" s="59">
        <f>T65*Mitigations!$K$10</f>
        <v>3</v>
      </c>
      <c r="H65" s="59">
        <f>U65*Mitigations!$K$10</f>
        <v>2</v>
      </c>
      <c r="I65" s="59">
        <f>V65*Mitigations!$K$10</f>
        <v>2</v>
      </c>
      <c r="J65" s="59">
        <f>W65*Mitigations!$K$10</f>
        <v>5</v>
      </c>
      <c r="K65" s="59">
        <f>X65*Mitigations!$L$10</f>
        <v>174</v>
      </c>
      <c r="L65" s="59">
        <f>Y65*Mitigations!$L$10</f>
        <v>46</v>
      </c>
      <c r="M65" s="59">
        <f>Z65*Mitigations!$L$10</f>
        <v>93</v>
      </c>
      <c r="N65" s="59">
        <f>AA65*Mitigations!$L$10</f>
        <v>96</v>
      </c>
      <c r="O65" s="59"/>
      <c r="P65" s="59">
        <v>14.1</v>
      </c>
      <c r="Q65" s="59">
        <v>7.5</v>
      </c>
      <c r="R65" s="59">
        <v>8.19</v>
      </c>
      <c r="S65" s="59">
        <v>5.67</v>
      </c>
      <c r="T65" s="59">
        <v>3</v>
      </c>
      <c r="U65" s="59">
        <v>2</v>
      </c>
      <c r="V65" s="59">
        <v>2</v>
      </c>
      <c r="W65" s="59">
        <v>5</v>
      </c>
      <c r="X65" s="59">
        <v>174</v>
      </c>
      <c r="Y65" s="59">
        <v>46</v>
      </c>
      <c r="Z65" s="59">
        <v>93</v>
      </c>
      <c r="AA65" s="59">
        <v>96</v>
      </c>
    </row>
    <row r="66" spans="1:27" x14ac:dyDescent="0.35">
      <c r="A66" s="59"/>
      <c r="B66" s="59"/>
      <c r="C66" s="59">
        <f>P66*Mitigations!$J$10</f>
        <v>9</v>
      </c>
      <c r="D66" s="59">
        <f>Q66*Mitigations!$J$10</f>
        <v>7.4</v>
      </c>
      <c r="E66" s="59">
        <f>R66*Mitigations!$J$10</f>
        <v>8.91</v>
      </c>
      <c r="F66" s="59">
        <f>S66*Mitigations!$J$10</f>
        <v>6.12</v>
      </c>
      <c r="G66" s="59">
        <f>T66*Mitigations!$K$10</f>
        <v>1</v>
      </c>
      <c r="H66" s="59">
        <f>U66*Mitigations!$K$10</f>
        <v>6</v>
      </c>
      <c r="I66" s="59">
        <f>V66*Mitigations!$K$10</f>
        <v>5</v>
      </c>
      <c r="J66" s="59">
        <f>W66*Mitigations!$K$10</f>
        <v>6</v>
      </c>
      <c r="K66" s="59">
        <f>X66*Mitigations!$L$10</f>
        <v>142</v>
      </c>
      <c r="L66" s="59">
        <f>Y66*Mitigations!$L$10</f>
        <v>47</v>
      </c>
      <c r="M66" s="59">
        <f>Z66*Mitigations!$L$10</f>
        <v>72</v>
      </c>
      <c r="N66" s="59">
        <f>AA66*Mitigations!$L$10</f>
        <v>45</v>
      </c>
      <c r="O66" s="59"/>
      <c r="P66" s="59">
        <v>9</v>
      </c>
      <c r="Q66" s="59">
        <v>7.4</v>
      </c>
      <c r="R66" s="59">
        <v>8.91</v>
      </c>
      <c r="S66" s="59">
        <v>6.12</v>
      </c>
      <c r="T66" s="59">
        <v>1</v>
      </c>
      <c r="U66" s="59">
        <v>6</v>
      </c>
      <c r="V66" s="59">
        <v>5</v>
      </c>
      <c r="W66" s="59">
        <v>6</v>
      </c>
      <c r="X66" s="59">
        <v>142</v>
      </c>
      <c r="Y66" s="59">
        <v>47</v>
      </c>
      <c r="Z66" s="59">
        <v>72</v>
      </c>
      <c r="AA66" s="59">
        <v>45</v>
      </c>
    </row>
    <row r="67" spans="1:27" x14ac:dyDescent="0.35">
      <c r="A67" s="59"/>
      <c r="B67" s="59"/>
      <c r="C67" s="59">
        <f>P67*Mitigations!$J$10</f>
        <v>8</v>
      </c>
      <c r="D67" s="59">
        <f>Q67*Mitigations!$J$10</f>
        <v>7.5</v>
      </c>
      <c r="E67" s="59">
        <f>R67*Mitigations!$J$10</f>
        <v>8.1</v>
      </c>
      <c r="F67" s="59">
        <f>S67*Mitigations!$J$10</f>
        <v>7.38</v>
      </c>
      <c r="G67" s="59">
        <f>T67*Mitigations!$K$10</f>
        <v>5</v>
      </c>
      <c r="H67" s="59">
        <f>U67*Mitigations!$K$10</f>
        <v>1</v>
      </c>
      <c r="I67" s="59">
        <f>V67*Mitigations!$K$10</f>
        <v>3</v>
      </c>
      <c r="J67" s="59">
        <f>W67*Mitigations!$K$10</f>
        <v>5</v>
      </c>
      <c r="K67" s="59">
        <f>X67*Mitigations!$L$10</f>
        <v>68</v>
      </c>
      <c r="L67" s="59">
        <f>Y67*Mitigations!$L$10</f>
        <v>42</v>
      </c>
      <c r="M67" s="59">
        <f>Z67*Mitigations!$L$10</f>
        <v>65</v>
      </c>
      <c r="N67" s="59">
        <f>AA67*Mitigations!$L$10</f>
        <v>57</v>
      </c>
      <c r="O67" s="59"/>
      <c r="P67" s="59">
        <v>8</v>
      </c>
      <c r="Q67" s="59">
        <v>7.5</v>
      </c>
      <c r="R67" s="59">
        <v>8.1</v>
      </c>
      <c r="S67" s="59">
        <v>7.38</v>
      </c>
      <c r="T67" s="59">
        <v>5</v>
      </c>
      <c r="U67" s="59">
        <v>1</v>
      </c>
      <c r="V67" s="59">
        <v>3</v>
      </c>
      <c r="W67" s="59">
        <v>5</v>
      </c>
      <c r="X67" s="59">
        <v>68</v>
      </c>
      <c r="Y67" s="59">
        <v>42</v>
      </c>
      <c r="Z67" s="59">
        <v>65</v>
      </c>
      <c r="AA67" s="59">
        <v>57</v>
      </c>
    </row>
    <row r="68" spans="1:27" x14ac:dyDescent="0.35">
      <c r="A68" s="59"/>
      <c r="B68" s="59"/>
      <c r="C68" s="59">
        <f>P68*Mitigations!$J$10</f>
        <v>14</v>
      </c>
      <c r="D68" s="59">
        <f>Q68*Mitigations!$J$10</f>
        <v>7.7</v>
      </c>
      <c r="E68" s="59">
        <f>R68*Mitigations!$J$10</f>
        <v>9.09</v>
      </c>
      <c r="F68" s="59">
        <f>S68*Mitigations!$J$10</f>
        <v>8.1</v>
      </c>
      <c r="G68" s="59">
        <f>T68*Mitigations!$K$10</f>
        <v>4</v>
      </c>
      <c r="H68" s="59">
        <f>U68*Mitigations!$K$10</f>
        <v>1</v>
      </c>
      <c r="I68" s="59">
        <f>V68*Mitigations!$K$10</f>
        <v>9</v>
      </c>
      <c r="J68" s="59">
        <f>W68*Mitigations!$K$10</f>
        <v>5</v>
      </c>
      <c r="K68" s="59">
        <f>X68*Mitigations!$L$10</f>
        <v>73</v>
      </c>
      <c r="L68" s="59">
        <f>Y68*Mitigations!$L$10</f>
        <v>67</v>
      </c>
      <c r="M68" s="59">
        <f>Z68*Mitigations!$L$10</f>
        <v>50</v>
      </c>
      <c r="N68" s="59">
        <f>AA68*Mitigations!$L$10</f>
        <v>84</v>
      </c>
      <c r="O68" s="59"/>
      <c r="P68" s="59">
        <v>14</v>
      </c>
      <c r="Q68" s="59">
        <v>7.7</v>
      </c>
      <c r="R68" s="59">
        <v>9.09</v>
      </c>
      <c r="S68" s="59">
        <v>8.1</v>
      </c>
      <c r="T68" s="59">
        <v>4</v>
      </c>
      <c r="U68" s="59">
        <v>1</v>
      </c>
      <c r="V68" s="59">
        <v>9</v>
      </c>
      <c r="W68" s="59">
        <v>5</v>
      </c>
      <c r="X68" s="59">
        <v>73</v>
      </c>
      <c r="Y68" s="59">
        <v>67</v>
      </c>
      <c r="Z68" s="59">
        <v>50</v>
      </c>
      <c r="AA68" s="59">
        <v>84</v>
      </c>
    </row>
    <row r="69" spans="1:27" x14ac:dyDescent="0.35">
      <c r="A69" s="59"/>
      <c r="B69" s="59"/>
      <c r="C69" s="59">
        <f>P69*Mitigations!$J$10</f>
        <v>9.9</v>
      </c>
      <c r="D69" s="59">
        <f>Q69*Mitigations!$J$10</f>
        <v>7</v>
      </c>
      <c r="E69" s="59">
        <f>R69*Mitigations!$J$10</f>
        <v>8.73</v>
      </c>
      <c r="F69" s="59">
        <f>S69*Mitigations!$J$10</f>
        <v>8.01</v>
      </c>
      <c r="G69" s="59">
        <f>T69*Mitigations!$K$10</f>
        <v>6</v>
      </c>
      <c r="H69" s="59">
        <f>U69*Mitigations!$K$10</f>
        <v>2</v>
      </c>
      <c r="I69" s="59">
        <f>V69*Mitigations!$K$10</f>
        <v>8</v>
      </c>
      <c r="J69" s="59">
        <f>W69*Mitigations!$K$10</f>
        <v>7</v>
      </c>
      <c r="K69" s="59">
        <f>X69*Mitigations!$L$10</f>
        <v>100</v>
      </c>
      <c r="L69" s="59">
        <f>Y69*Mitigations!$L$10</f>
        <v>39</v>
      </c>
      <c r="M69" s="59">
        <f>Z69*Mitigations!$L$10</f>
        <v>108</v>
      </c>
      <c r="N69" s="59">
        <f>AA69*Mitigations!$L$10</f>
        <v>45</v>
      </c>
      <c r="O69" s="59"/>
      <c r="P69" s="59">
        <v>9.9</v>
      </c>
      <c r="Q69" s="59">
        <v>7</v>
      </c>
      <c r="R69" s="59">
        <v>8.73</v>
      </c>
      <c r="S69" s="59">
        <v>8.01</v>
      </c>
      <c r="T69" s="59">
        <v>6</v>
      </c>
      <c r="U69" s="59">
        <v>2</v>
      </c>
      <c r="V69" s="59">
        <v>8</v>
      </c>
      <c r="W69" s="59">
        <v>7</v>
      </c>
      <c r="X69" s="59">
        <v>100</v>
      </c>
      <c r="Y69" s="59">
        <v>39</v>
      </c>
      <c r="Z69" s="59">
        <v>108</v>
      </c>
      <c r="AA69" s="59">
        <v>45</v>
      </c>
    </row>
    <row r="70" spans="1:27" x14ac:dyDescent="0.35">
      <c r="A70" s="59"/>
      <c r="B70" s="59"/>
      <c r="C70" s="59">
        <f>P70*Mitigations!$J$10</f>
        <v>12.4</v>
      </c>
      <c r="D70" s="59">
        <f>Q70*Mitigations!$J$10</f>
        <v>7.4</v>
      </c>
      <c r="E70" s="59">
        <f>R70*Mitigations!$J$10</f>
        <v>8.370000000000001</v>
      </c>
      <c r="F70" s="59">
        <f>S70*Mitigations!$J$10</f>
        <v>7.38</v>
      </c>
      <c r="G70" s="59">
        <f>T70*Mitigations!$K$10</f>
        <v>5</v>
      </c>
      <c r="H70" s="59">
        <f>U70*Mitigations!$K$10</f>
        <v>1</v>
      </c>
      <c r="I70" s="59">
        <f>V70*Mitigations!$K$10</f>
        <v>3</v>
      </c>
      <c r="J70" s="59">
        <f>W70*Mitigations!$K$10</f>
        <v>6</v>
      </c>
      <c r="K70" s="59">
        <f>X70*Mitigations!$L$10</f>
        <v>177</v>
      </c>
      <c r="L70" s="59">
        <f>Y70*Mitigations!$L$10</f>
        <v>35</v>
      </c>
      <c r="M70" s="59">
        <f>Z70*Mitigations!$L$10</f>
        <v>77</v>
      </c>
      <c r="N70" s="59">
        <f>AA70*Mitigations!$L$10</f>
        <v>27</v>
      </c>
      <c r="O70" s="59"/>
      <c r="P70" s="59">
        <v>12.4</v>
      </c>
      <c r="Q70" s="59">
        <v>7.4</v>
      </c>
      <c r="R70" s="59">
        <v>8.370000000000001</v>
      </c>
      <c r="S70" s="59">
        <v>7.38</v>
      </c>
      <c r="T70" s="59">
        <v>5</v>
      </c>
      <c r="U70" s="59">
        <v>1</v>
      </c>
      <c r="V70" s="59">
        <v>3</v>
      </c>
      <c r="W70" s="59">
        <v>6</v>
      </c>
      <c r="X70" s="59">
        <v>177</v>
      </c>
      <c r="Y70" s="59">
        <v>35</v>
      </c>
      <c r="Z70" s="59">
        <v>77</v>
      </c>
      <c r="AA70" s="59">
        <v>27</v>
      </c>
    </row>
    <row r="71" spans="1:27" x14ac:dyDescent="0.35">
      <c r="A71" s="59"/>
      <c r="B71" s="59"/>
      <c r="C71" s="59">
        <f>P71*Mitigations!$J$10</f>
        <v>12.6</v>
      </c>
      <c r="D71" s="59">
        <f>Q71*Mitigations!$J$10</f>
        <v>10.4</v>
      </c>
      <c r="E71" s="59">
        <f>R71*Mitigations!$J$10</f>
        <v>8.19</v>
      </c>
      <c r="F71" s="59">
        <f>S71*Mitigations!$J$10</f>
        <v>8.4600000000000009</v>
      </c>
      <c r="G71" s="59">
        <f>T71*Mitigations!$K$10</f>
        <v>6</v>
      </c>
      <c r="H71" s="59">
        <f>U71*Mitigations!$K$10</f>
        <v>4</v>
      </c>
      <c r="I71" s="59">
        <f>V71*Mitigations!$K$10</f>
        <v>4</v>
      </c>
      <c r="J71" s="59">
        <f>W71*Mitigations!$K$10</f>
        <v>4</v>
      </c>
      <c r="K71" s="59">
        <f>X71*Mitigations!$L$10</f>
        <v>132</v>
      </c>
      <c r="L71" s="59">
        <f>Y71*Mitigations!$L$10</f>
        <v>11</v>
      </c>
      <c r="M71" s="59">
        <f>Z71*Mitigations!$L$10</f>
        <v>96</v>
      </c>
      <c r="N71" s="59">
        <f>AA71*Mitigations!$L$10</f>
        <v>39</v>
      </c>
      <c r="O71" s="59"/>
      <c r="P71" s="59">
        <v>12.6</v>
      </c>
      <c r="Q71" s="59">
        <v>10.4</v>
      </c>
      <c r="R71" s="59">
        <v>8.19</v>
      </c>
      <c r="S71" s="59">
        <v>8.4600000000000009</v>
      </c>
      <c r="T71" s="59">
        <v>6</v>
      </c>
      <c r="U71" s="59">
        <v>4</v>
      </c>
      <c r="V71" s="59">
        <v>4</v>
      </c>
      <c r="W71" s="59">
        <v>4</v>
      </c>
      <c r="X71" s="59">
        <v>132</v>
      </c>
      <c r="Y71" s="59">
        <v>11</v>
      </c>
      <c r="Z71" s="59">
        <v>96</v>
      </c>
      <c r="AA71" s="59">
        <v>39</v>
      </c>
    </row>
    <row r="72" spans="1:27" x14ac:dyDescent="0.35">
      <c r="A72" s="59"/>
      <c r="B72" s="59"/>
      <c r="C72" s="59">
        <f>P72*Mitigations!$J$10</f>
        <v>11.2</v>
      </c>
      <c r="D72" s="59">
        <f>Q72*Mitigations!$J$10</f>
        <v>7.9</v>
      </c>
      <c r="E72" s="59">
        <f>R72*Mitigations!$J$10</f>
        <v>13.32</v>
      </c>
      <c r="F72" s="59">
        <f>S72*Mitigations!$J$10</f>
        <v>7.5600000000000005</v>
      </c>
      <c r="G72" s="59">
        <f>T72*Mitigations!$K$10</f>
        <v>6</v>
      </c>
      <c r="H72" s="59">
        <f>U72*Mitigations!$K$10</f>
        <v>1</v>
      </c>
      <c r="I72" s="59">
        <f>V72*Mitigations!$K$10</f>
        <v>6</v>
      </c>
      <c r="J72" s="59">
        <f>W72*Mitigations!$K$10</f>
        <v>6</v>
      </c>
      <c r="K72" s="59">
        <f>X72*Mitigations!$L$10</f>
        <v>74</v>
      </c>
      <c r="L72" s="59">
        <f>Y72*Mitigations!$L$10</f>
        <v>57</v>
      </c>
      <c r="M72" s="59">
        <f>Z72*Mitigations!$L$10</f>
        <v>65</v>
      </c>
      <c r="N72" s="59">
        <f>AA72*Mitigations!$L$10</f>
        <v>32</v>
      </c>
      <c r="O72" s="59"/>
      <c r="P72" s="59">
        <v>11.2</v>
      </c>
      <c r="Q72" s="59">
        <v>7.9</v>
      </c>
      <c r="R72" s="59">
        <v>13.32</v>
      </c>
      <c r="S72" s="59">
        <v>7.5600000000000005</v>
      </c>
      <c r="T72" s="59">
        <v>6</v>
      </c>
      <c r="U72" s="59">
        <v>1</v>
      </c>
      <c r="V72" s="59">
        <v>6</v>
      </c>
      <c r="W72" s="59">
        <v>6</v>
      </c>
      <c r="X72" s="59">
        <v>74</v>
      </c>
      <c r="Y72" s="59">
        <v>57</v>
      </c>
      <c r="Z72" s="59">
        <v>65</v>
      </c>
      <c r="AA72" s="59">
        <v>32</v>
      </c>
    </row>
    <row r="73" spans="1:27" x14ac:dyDescent="0.35">
      <c r="A73" s="59"/>
      <c r="B73" s="59"/>
      <c r="C73" s="59">
        <f>P73*Mitigations!$J$10</f>
        <v>10.3</v>
      </c>
      <c r="D73" s="59">
        <f>Q73*Mitigations!$J$10</f>
        <v>8.4</v>
      </c>
      <c r="E73" s="59">
        <f>R73*Mitigations!$J$10</f>
        <v>9.9</v>
      </c>
      <c r="F73" s="59">
        <f>S73*Mitigations!$J$10</f>
        <v>8.4600000000000009</v>
      </c>
      <c r="G73" s="59">
        <f>T73*Mitigations!$K$10</f>
        <v>5</v>
      </c>
      <c r="H73" s="59">
        <f>U73*Mitigations!$K$10</f>
        <v>3</v>
      </c>
      <c r="I73" s="59">
        <f>V73*Mitigations!$K$10</f>
        <v>7</v>
      </c>
      <c r="J73" s="59">
        <f>W73*Mitigations!$K$10</f>
        <v>4</v>
      </c>
      <c r="K73" s="59">
        <f>X73*Mitigations!$L$10</f>
        <v>154</v>
      </c>
      <c r="L73" s="59">
        <f>Y73*Mitigations!$L$10</f>
        <v>49</v>
      </c>
      <c r="M73" s="59">
        <f>Z73*Mitigations!$L$10</f>
        <v>61</v>
      </c>
      <c r="N73" s="59">
        <f>AA73*Mitigations!$L$10</f>
        <v>36</v>
      </c>
      <c r="O73" s="59"/>
      <c r="P73" s="59">
        <v>10.3</v>
      </c>
      <c r="Q73" s="59">
        <v>8.4</v>
      </c>
      <c r="R73" s="59">
        <v>9.9</v>
      </c>
      <c r="S73" s="59">
        <v>8.4600000000000009</v>
      </c>
      <c r="T73" s="59">
        <v>5</v>
      </c>
      <c r="U73" s="59">
        <v>3</v>
      </c>
      <c r="V73" s="59">
        <v>7</v>
      </c>
      <c r="W73" s="59">
        <v>4</v>
      </c>
      <c r="X73" s="59">
        <v>154</v>
      </c>
      <c r="Y73" s="59">
        <v>49</v>
      </c>
      <c r="Z73" s="59">
        <v>61</v>
      </c>
      <c r="AA73" s="59">
        <v>36</v>
      </c>
    </row>
    <row r="74" spans="1:27" x14ac:dyDescent="0.35">
      <c r="A74" s="59"/>
      <c r="B74" s="59"/>
      <c r="C74" s="59">
        <f>P74*Mitigations!$J$10</f>
        <v>9.1</v>
      </c>
      <c r="D74" s="59">
        <f>Q74*Mitigations!$J$10</f>
        <v>9.6999999999999993</v>
      </c>
      <c r="E74" s="59">
        <f>R74*Mitigations!$J$10</f>
        <v>10.08</v>
      </c>
      <c r="F74" s="59">
        <f>S74*Mitigations!$J$10</f>
        <v>5.22</v>
      </c>
      <c r="G74" s="59">
        <f>T74*Mitigations!$K$10</f>
        <v>3</v>
      </c>
      <c r="H74" s="59">
        <f>U74*Mitigations!$K$10</f>
        <v>2</v>
      </c>
      <c r="I74" s="59">
        <f>V74*Mitigations!$K$10</f>
        <v>4</v>
      </c>
      <c r="J74" s="59">
        <f>W74*Mitigations!$K$10</f>
        <v>5</v>
      </c>
      <c r="K74" s="59">
        <f>X74*Mitigations!$L$10</f>
        <v>234</v>
      </c>
      <c r="L74" s="59">
        <f>Y74*Mitigations!$L$10</f>
        <v>39</v>
      </c>
      <c r="M74" s="59">
        <f>Z74*Mitigations!$L$10</f>
        <v>46</v>
      </c>
      <c r="N74" s="59">
        <f>AA74*Mitigations!$L$10</f>
        <v>55</v>
      </c>
      <c r="O74" s="59"/>
      <c r="P74" s="59">
        <v>9.1</v>
      </c>
      <c r="Q74" s="59">
        <v>9.6999999999999993</v>
      </c>
      <c r="R74" s="59">
        <v>10.08</v>
      </c>
      <c r="S74" s="59">
        <v>5.22</v>
      </c>
      <c r="T74" s="59">
        <v>3</v>
      </c>
      <c r="U74" s="59">
        <v>2</v>
      </c>
      <c r="V74" s="59">
        <v>4</v>
      </c>
      <c r="W74" s="59">
        <v>5</v>
      </c>
      <c r="X74" s="59">
        <v>234</v>
      </c>
      <c r="Y74" s="59">
        <v>39</v>
      </c>
      <c r="Z74" s="59">
        <v>46</v>
      </c>
      <c r="AA74" s="59">
        <v>55</v>
      </c>
    </row>
    <row r="75" spans="1:27" x14ac:dyDescent="0.35">
      <c r="A75" s="59"/>
      <c r="B75" s="59"/>
      <c r="C75" s="59">
        <f>P75*Mitigations!$J$10</f>
        <v>9.1</v>
      </c>
      <c r="D75" s="59">
        <f>Q75*Mitigations!$J$10</f>
        <v>8.5</v>
      </c>
      <c r="E75" s="59">
        <f>R75*Mitigations!$J$10</f>
        <v>11.520000000000001</v>
      </c>
      <c r="F75" s="59">
        <f>S75*Mitigations!$J$10</f>
        <v>8.01</v>
      </c>
      <c r="G75" s="59">
        <f>T75*Mitigations!$K$10</f>
        <v>3</v>
      </c>
      <c r="H75" s="59">
        <f>U75*Mitigations!$K$10</f>
        <v>4</v>
      </c>
      <c r="I75" s="59">
        <f>V75*Mitigations!$K$10</f>
        <v>3</v>
      </c>
      <c r="J75" s="59">
        <f>W75*Mitigations!$K$10</f>
        <v>5</v>
      </c>
      <c r="K75" s="59">
        <f>X75*Mitigations!$L$10</f>
        <v>100</v>
      </c>
      <c r="L75" s="59">
        <f>Y75*Mitigations!$L$10</f>
        <v>57</v>
      </c>
      <c r="M75" s="59">
        <f>Z75*Mitigations!$L$10</f>
        <v>124</v>
      </c>
      <c r="N75" s="59">
        <f>AA75*Mitigations!$L$10</f>
        <v>81</v>
      </c>
      <c r="O75" s="59"/>
      <c r="P75" s="59">
        <v>9.1</v>
      </c>
      <c r="Q75" s="59">
        <v>8.5</v>
      </c>
      <c r="R75" s="59">
        <v>11.520000000000001</v>
      </c>
      <c r="S75" s="59">
        <v>8.01</v>
      </c>
      <c r="T75" s="59">
        <v>3</v>
      </c>
      <c r="U75" s="59">
        <v>4</v>
      </c>
      <c r="V75" s="59">
        <v>3</v>
      </c>
      <c r="W75" s="59">
        <v>5</v>
      </c>
      <c r="X75" s="59">
        <v>100</v>
      </c>
      <c r="Y75" s="59">
        <v>57</v>
      </c>
      <c r="Z75" s="59">
        <v>124</v>
      </c>
      <c r="AA75" s="59">
        <v>81</v>
      </c>
    </row>
    <row r="76" spans="1:27" x14ac:dyDescent="0.35">
      <c r="A76" s="59"/>
      <c r="B76" s="59"/>
      <c r="C76" s="59">
        <f>P76*Mitigations!$J$10</f>
        <v>7.9</v>
      </c>
      <c r="D76" s="59">
        <f>Q76*Mitigations!$J$10</f>
        <v>8.8000000000000007</v>
      </c>
      <c r="E76" s="59">
        <f>R76*Mitigations!$J$10</f>
        <v>7.4700000000000006</v>
      </c>
      <c r="F76" s="59">
        <f>S76*Mitigations!$J$10</f>
        <v>8.4600000000000009</v>
      </c>
      <c r="G76" s="59">
        <f>T76*Mitigations!$K$10</f>
        <v>4</v>
      </c>
      <c r="H76" s="59">
        <f>U76*Mitigations!$K$10</f>
        <v>5</v>
      </c>
      <c r="I76" s="59">
        <f>V76*Mitigations!$K$10</f>
        <v>6</v>
      </c>
      <c r="J76" s="59">
        <f>W76*Mitigations!$K$10</f>
        <v>4</v>
      </c>
      <c r="K76" s="59">
        <f>X76*Mitigations!$L$10</f>
        <v>147</v>
      </c>
      <c r="L76" s="59">
        <f>Y76*Mitigations!$L$10</f>
        <v>48</v>
      </c>
      <c r="M76" s="59">
        <f>Z76*Mitigations!$L$10</f>
        <v>74</v>
      </c>
      <c r="N76" s="59">
        <f>AA76*Mitigations!$L$10</f>
        <v>51</v>
      </c>
      <c r="O76" s="59"/>
      <c r="P76" s="59">
        <v>7.9</v>
      </c>
      <c r="Q76" s="59">
        <v>8.8000000000000007</v>
      </c>
      <c r="R76" s="59">
        <v>7.4700000000000006</v>
      </c>
      <c r="S76" s="59">
        <v>8.4600000000000009</v>
      </c>
      <c r="T76" s="59">
        <v>4</v>
      </c>
      <c r="U76" s="59">
        <v>5</v>
      </c>
      <c r="V76" s="59">
        <v>6</v>
      </c>
      <c r="W76" s="59">
        <v>4</v>
      </c>
      <c r="X76" s="59">
        <v>147</v>
      </c>
      <c r="Y76" s="59">
        <v>48</v>
      </c>
      <c r="Z76" s="59">
        <v>74</v>
      </c>
      <c r="AA76" s="59">
        <v>51</v>
      </c>
    </row>
    <row r="77" spans="1:27" x14ac:dyDescent="0.35">
      <c r="A77" s="59"/>
      <c r="B77" s="59"/>
      <c r="C77" s="59">
        <f>P77*Mitigations!$J$10</f>
        <v>9.5</v>
      </c>
      <c r="D77" s="59">
        <f>Q77*Mitigations!$J$10</f>
        <v>9.6999999999999993</v>
      </c>
      <c r="E77" s="59">
        <f>R77*Mitigations!$J$10</f>
        <v>8.64</v>
      </c>
      <c r="F77" s="59">
        <f>S77*Mitigations!$J$10</f>
        <v>8.2799999999999994</v>
      </c>
      <c r="G77" s="59">
        <f>T77*Mitigations!$K$10</f>
        <v>2</v>
      </c>
      <c r="H77" s="59">
        <f>U77*Mitigations!$K$10</f>
        <v>3</v>
      </c>
      <c r="I77" s="59">
        <f>V77*Mitigations!$K$10</f>
        <v>4</v>
      </c>
      <c r="J77" s="59">
        <f>W77*Mitigations!$K$10</f>
        <v>7</v>
      </c>
      <c r="K77" s="59">
        <f>X77*Mitigations!$L$10</f>
        <v>147</v>
      </c>
      <c r="L77" s="59">
        <f>Y77*Mitigations!$L$10</f>
        <v>77</v>
      </c>
      <c r="M77" s="59">
        <f>Z77*Mitigations!$L$10</f>
        <v>56</v>
      </c>
      <c r="N77" s="59">
        <f>AA77*Mitigations!$L$10</f>
        <v>106</v>
      </c>
      <c r="O77" s="59"/>
      <c r="P77" s="59">
        <v>9.5</v>
      </c>
      <c r="Q77" s="59">
        <v>9.6999999999999993</v>
      </c>
      <c r="R77" s="59">
        <v>8.64</v>
      </c>
      <c r="S77" s="59">
        <v>8.2799999999999994</v>
      </c>
      <c r="T77" s="59">
        <v>2</v>
      </c>
      <c r="U77" s="59">
        <v>3</v>
      </c>
      <c r="V77" s="59">
        <v>4</v>
      </c>
      <c r="W77" s="59">
        <v>7</v>
      </c>
      <c r="X77" s="59">
        <v>147</v>
      </c>
      <c r="Y77" s="59">
        <v>77</v>
      </c>
      <c r="Z77" s="59">
        <v>56</v>
      </c>
      <c r="AA77" s="59">
        <v>106</v>
      </c>
    </row>
    <row r="78" spans="1:27" x14ac:dyDescent="0.35">
      <c r="A78" s="59"/>
      <c r="B78" s="59"/>
      <c r="C78" s="59">
        <f>P78*Mitigations!$J$10</f>
        <v>10.4</v>
      </c>
      <c r="D78" s="59">
        <f>Q78*Mitigations!$J$10</f>
        <v>7.6</v>
      </c>
      <c r="E78" s="59">
        <f>R78*Mitigations!$J$10</f>
        <v>7.02</v>
      </c>
      <c r="F78" s="59">
        <f>S78*Mitigations!$J$10</f>
        <v>7.65</v>
      </c>
      <c r="G78" s="59">
        <f>T78*Mitigations!$K$10</f>
        <v>4</v>
      </c>
      <c r="H78" s="59">
        <f>U78*Mitigations!$K$10</f>
        <v>4</v>
      </c>
      <c r="I78" s="59">
        <f>V78*Mitigations!$K$10</f>
        <v>4</v>
      </c>
      <c r="J78" s="59">
        <f>W78*Mitigations!$K$10</f>
        <v>3</v>
      </c>
      <c r="K78" s="59">
        <f>X78*Mitigations!$L$10</f>
        <v>297</v>
      </c>
      <c r="L78" s="59">
        <f>Y78*Mitigations!$L$10</f>
        <v>29</v>
      </c>
      <c r="M78" s="59">
        <f>Z78*Mitigations!$L$10</f>
        <v>183</v>
      </c>
      <c r="N78" s="59">
        <f>AA78*Mitigations!$L$10</f>
        <v>40</v>
      </c>
      <c r="O78" s="59"/>
      <c r="P78" s="59">
        <v>10.4</v>
      </c>
      <c r="Q78" s="59">
        <v>7.6</v>
      </c>
      <c r="R78" s="59">
        <v>7.02</v>
      </c>
      <c r="S78" s="59">
        <v>7.65</v>
      </c>
      <c r="T78" s="59">
        <v>4</v>
      </c>
      <c r="U78" s="59">
        <v>4</v>
      </c>
      <c r="V78" s="59">
        <v>4</v>
      </c>
      <c r="W78" s="59">
        <v>3</v>
      </c>
      <c r="X78" s="59">
        <v>297</v>
      </c>
      <c r="Y78" s="59">
        <v>29</v>
      </c>
      <c r="Z78" s="59">
        <v>183</v>
      </c>
      <c r="AA78" s="59">
        <v>40</v>
      </c>
    </row>
    <row r="79" spans="1:27" x14ac:dyDescent="0.35">
      <c r="A79" s="59"/>
      <c r="B79" s="59"/>
      <c r="C79" s="59">
        <f>P79*Mitigations!$J$10</f>
        <v>10.7</v>
      </c>
      <c r="D79" s="59">
        <f>Q79*Mitigations!$J$10</f>
        <v>8.5</v>
      </c>
      <c r="E79" s="59">
        <f>R79*Mitigations!$J$10</f>
        <v>9.99</v>
      </c>
      <c r="F79" s="59">
        <f>S79*Mitigations!$J$10</f>
        <v>6.9300000000000006</v>
      </c>
      <c r="G79" s="59">
        <f>T79*Mitigations!$K$10</f>
        <v>5</v>
      </c>
      <c r="H79" s="59">
        <f>U79*Mitigations!$K$10</f>
        <v>2</v>
      </c>
      <c r="I79" s="59">
        <f>V79*Mitigations!$K$10</f>
        <v>3</v>
      </c>
      <c r="J79" s="59">
        <f>W79*Mitigations!$K$10</f>
        <v>6</v>
      </c>
      <c r="K79" s="59">
        <f>X79*Mitigations!$L$10</f>
        <v>153</v>
      </c>
      <c r="L79" s="59">
        <f>Y79*Mitigations!$L$10</f>
        <v>33</v>
      </c>
      <c r="M79" s="59">
        <f>Z79*Mitigations!$L$10</f>
        <v>75</v>
      </c>
      <c r="N79" s="59">
        <f>AA79*Mitigations!$L$10</f>
        <v>35</v>
      </c>
      <c r="O79" s="59"/>
      <c r="P79" s="59">
        <v>10.7</v>
      </c>
      <c r="Q79" s="59">
        <v>8.5</v>
      </c>
      <c r="R79" s="59">
        <v>9.99</v>
      </c>
      <c r="S79" s="59">
        <v>6.9300000000000006</v>
      </c>
      <c r="T79" s="59">
        <v>5</v>
      </c>
      <c r="U79" s="59">
        <v>2</v>
      </c>
      <c r="V79" s="59">
        <v>3</v>
      </c>
      <c r="W79" s="59">
        <v>6</v>
      </c>
      <c r="X79" s="59">
        <v>153</v>
      </c>
      <c r="Y79" s="59">
        <v>33</v>
      </c>
      <c r="Z79" s="59">
        <v>75</v>
      </c>
      <c r="AA79" s="59">
        <v>35</v>
      </c>
    </row>
    <row r="80" spans="1:27" x14ac:dyDescent="0.35">
      <c r="A80" s="59"/>
      <c r="B80" s="59"/>
      <c r="C80" s="59">
        <f>P80*Mitigations!$J$10</f>
        <v>9.4</v>
      </c>
      <c r="D80" s="59">
        <f>Q80*Mitigations!$J$10</f>
        <v>8.3000000000000007</v>
      </c>
      <c r="E80" s="59">
        <f>R80*Mitigations!$J$10</f>
        <v>8.91</v>
      </c>
      <c r="F80" s="59">
        <f>S80*Mitigations!$J$10</f>
        <v>7.65</v>
      </c>
      <c r="G80" s="59">
        <f>T80*Mitigations!$K$10</f>
        <v>5</v>
      </c>
      <c r="H80" s="59">
        <f>U80*Mitigations!$K$10</f>
        <v>2</v>
      </c>
      <c r="I80" s="59">
        <f>V80*Mitigations!$K$10</f>
        <v>5</v>
      </c>
      <c r="J80" s="59">
        <f>W80*Mitigations!$K$10</f>
        <v>3</v>
      </c>
      <c r="K80" s="59">
        <f>X80*Mitigations!$L$10</f>
        <v>144</v>
      </c>
      <c r="L80" s="59">
        <f>Y80*Mitigations!$L$10</f>
        <v>53</v>
      </c>
      <c r="M80" s="59">
        <f>Z80*Mitigations!$L$10</f>
        <v>123</v>
      </c>
      <c r="N80" s="59">
        <f>AA80*Mitigations!$L$10</f>
        <v>53</v>
      </c>
      <c r="O80" s="59"/>
      <c r="P80" s="59">
        <v>9.4</v>
      </c>
      <c r="Q80" s="59">
        <v>8.3000000000000007</v>
      </c>
      <c r="R80" s="59">
        <v>8.91</v>
      </c>
      <c r="S80" s="59">
        <v>7.65</v>
      </c>
      <c r="T80" s="59">
        <v>5</v>
      </c>
      <c r="U80" s="59">
        <v>2</v>
      </c>
      <c r="V80" s="59">
        <v>5</v>
      </c>
      <c r="W80" s="59">
        <v>3</v>
      </c>
      <c r="X80" s="59">
        <v>144</v>
      </c>
      <c r="Y80" s="59">
        <v>53</v>
      </c>
      <c r="Z80" s="59">
        <v>123</v>
      </c>
      <c r="AA80" s="59">
        <v>53</v>
      </c>
    </row>
    <row r="81" spans="1:27" x14ac:dyDescent="0.35">
      <c r="A81" s="59"/>
      <c r="B81" s="59"/>
      <c r="C81" s="59">
        <f>P81*Mitigations!$J$10</f>
        <v>8.9</v>
      </c>
      <c r="D81" s="59">
        <f>Q81*Mitigations!$J$10</f>
        <v>9.3000000000000007</v>
      </c>
      <c r="E81" s="59">
        <f>R81*Mitigations!$J$10</f>
        <v>8.5500000000000007</v>
      </c>
      <c r="F81" s="59">
        <f>S81*Mitigations!$J$10</f>
        <v>7.5600000000000005</v>
      </c>
      <c r="G81" s="59">
        <f>T81*Mitigations!$K$10</f>
        <v>4</v>
      </c>
      <c r="H81" s="59">
        <f>U81*Mitigations!$K$10</f>
        <v>0</v>
      </c>
      <c r="I81" s="59">
        <f>V81*Mitigations!$K$10</f>
        <v>3</v>
      </c>
      <c r="J81" s="59">
        <f>W81*Mitigations!$K$10</f>
        <v>4</v>
      </c>
      <c r="K81" s="59">
        <f>X81*Mitigations!$L$10</f>
        <v>166</v>
      </c>
      <c r="L81" s="59">
        <f>Y81*Mitigations!$L$10</f>
        <v>47</v>
      </c>
      <c r="M81" s="59">
        <f>Z81*Mitigations!$L$10</f>
        <v>78</v>
      </c>
      <c r="N81" s="59">
        <f>AA81*Mitigations!$L$10</f>
        <v>75</v>
      </c>
      <c r="O81" s="59"/>
      <c r="P81" s="59">
        <v>8.9</v>
      </c>
      <c r="Q81" s="59">
        <v>9.3000000000000007</v>
      </c>
      <c r="R81" s="59">
        <v>8.5500000000000007</v>
      </c>
      <c r="S81" s="59">
        <v>7.5600000000000005</v>
      </c>
      <c r="T81" s="59">
        <v>4</v>
      </c>
      <c r="U81" s="59">
        <v>0</v>
      </c>
      <c r="V81" s="59">
        <v>3</v>
      </c>
      <c r="W81" s="59">
        <v>4</v>
      </c>
      <c r="X81" s="59">
        <v>166</v>
      </c>
      <c r="Y81" s="59">
        <v>47</v>
      </c>
      <c r="Z81" s="59">
        <v>78</v>
      </c>
      <c r="AA81" s="59">
        <v>75</v>
      </c>
    </row>
    <row r="82" spans="1:27" x14ac:dyDescent="0.35">
      <c r="A82" s="59"/>
      <c r="B82" s="59"/>
      <c r="C82" s="59">
        <f>P82*Mitigations!$J$10</f>
        <v>9.4</v>
      </c>
      <c r="D82" s="59">
        <f>Q82*Mitigations!$J$10</f>
        <v>9.1</v>
      </c>
      <c r="E82" s="59">
        <f>R82*Mitigations!$J$10</f>
        <v>6.84</v>
      </c>
      <c r="F82" s="59">
        <f>S82*Mitigations!$J$10</f>
        <v>8.1</v>
      </c>
      <c r="G82" s="59">
        <f>T82*Mitigations!$K$10</f>
        <v>6</v>
      </c>
      <c r="H82" s="59">
        <f>U82*Mitigations!$K$10</f>
        <v>2</v>
      </c>
      <c r="I82" s="59">
        <f>V82*Mitigations!$K$10</f>
        <v>6</v>
      </c>
      <c r="J82" s="59">
        <f>W82*Mitigations!$K$10</f>
        <v>3</v>
      </c>
      <c r="K82" s="59">
        <f>X82*Mitigations!$L$10</f>
        <v>224</v>
      </c>
      <c r="L82" s="59">
        <f>Y82*Mitigations!$L$10</f>
        <v>67</v>
      </c>
      <c r="M82" s="59">
        <f>Z82*Mitigations!$L$10</f>
        <v>120</v>
      </c>
      <c r="N82" s="59">
        <f>AA82*Mitigations!$L$10</f>
        <v>80</v>
      </c>
      <c r="O82" s="59"/>
      <c r="P82" s="59">
        <v>9.4</v>
      </c>
      <c r="Q82" s="59">
        <v>9.1</v>
      </c>
      <c r="R82" s="59">
        <v>6.84</v>
      </c>
      <c r="S82" s="59">
        <v>8.1</v>
      </c>
      <c r="T82" s="59">
        <v>6</v>
      </c>
      <c r="U82" s="59">
        <v>2</v>
      </c>
      <c r="V82" s="59">
        <v>6</v>
      </c>
      <c r="W82" s="59">
        <v>3</v>
      </c>
      <c r="X82" s="59">
        <v>224</v>
      </c>
      <c r="Y82" s="59">
        <v>67</v>
      </c>
      <c r="Z82" s="59">
        <v>120</v>
      </c>
      <c r="AA82" s="59">
        <v>80</v>
      </c>
    </row>
    <row r="83" spans="1:27" x14ac:dyDescent="0.35">
      <c r="A83" s="59"/>
      <c r="B83" s="59"/>
      <c r="C83" s="59">
        <f>P83*Mitigations!$J$10</f>
        <v>12.9</v>
      </c>
      <c r="D83" s="59">
        <f>Q83*Mitigations!$J$10</f>
        <v>8</v>
      </c>
      <c r="E83" s="59">
        <f>R83*Mitigations!$J$10</f>
        <v>8.1</v>
      </c>
      <c r="F83" s="59">
        <f>S83*Mitigations!$J$10</f>
        <v>8.01</v>
      </c>
      <c r="G83" s="59">
        <f>T83*Mitigations!$K$10</f>
        <v>4</v>
      </c>
      <c r="H83" s="59">
        <f>U83*Mitigations!$K$10</f>
        <v>3</v>
      </c>
      <c r="I83" s="59">
        <f>V83*Mitigations!$K$10</f>
        <v>4</v>
      </c>
      <c r="J83" s="59">
        <f>W83*Mitigations!$K$10</f>
        <v>8</v>
      </c>
      <c r="K83" s="59">
        <f>X83*Mitigations!$L$10</f>
        <v>226</v>
      </c>
      <c r="L83" s="59">
        <f>Y83*Mitigations!$L$10</f>
        <v>34</v>
      </c>
      <c r="M83" s="59">
        <f>Z83*Mitigations!$L$10</f>
        <v>94</v>
      </c>
      <c r="N83" s="59">
        <f>AA83*Mitigations!$L$10</f>
        <v>105</v>
      </c>
      <c r="O83" s="59"/>
      <c r="P83" s="59">
        <v>12.9</v>
      </c>
      <c r="Q83" s="59">
        <v>8</v>
      </c>
      <c r="R83" s="59">
        <v>8.1</v>
      </c>
      <c r="S83" s="59">
        <v>8.01</v>
      </c>
      <c r="T83" s="59">
        <v>4</v>
      </c>
      <c r="U83" s="59">
        <v>3</v>
      </c>
      <c r="V83" s="59">
        <v>4</v>
      </c>
      <c r="W83" s="59">
        <v>8</v>
      </c>
      <c r="X83" s="59">
        <v>226</v>
      </c>
      <c r="Y83" s="59">
        <v>34</v>
      </c>
      <c r="Z83" s="59">
        <v>94</v>
      </c>
      <c r="AA83" s="59">
        <v>105</v>
      </c>
    </row>
    <row r="84" spans="1:27" x14ac:dyDescent="0.35">
      <c r="A84" s="59"/>
      <c r="B84" s="59"/>
      <c r="C84" s="59">
        <f>P84*Mitigations!$J$10</f>
        <v>8</v>
      </c>
      <c r="D84" s="59">
        <f>Q84*Mitigations!$J$10</f>
        <v>8</v>
      </c>
      <c r="E84" s="59">
        <f>R84*Mitigations!$J$10</f>
        <v>9.5399999999999991</v>
      </c>
      <c r="F84" s="59">
        <f>S84*Mitigations!$J$10</f>
        <v>7.74</v>
      </c>
      <c r="G84" s="59">
        <f>T84*Mitigations!$K$10</f>
        <v>4</v>
      </c>
      <c r="H84" s="59">
        <f>U84*Mitigations!$K$10</f>
        <v>2</v>
      </c>
      <c r="I84" s="59">
        <f>V84*Mitigations!$K$10</f>
        <v>5</v>
      </c>
      <c r="J84" s="59">
        <f>W84*Mitigations!$K$10</f>
        <v>6</v>
      </c>
      <c r="K84" s="59">
        <f>X84*Mitigations!$L$10</f>
        <v>290</v>
      </c>
      <c r="L84" s="59">
        <f>Y84*Mitigations!$L$10</f>
        <v>41</v>
      </c>
      <c r="M84" s="59">
        <f>Z84*Mitigations!$L$10</f>
        <v>112</v>
      </c>
      <c r="N84" s="59">
        <f>AA84*Mitigations!$L$10</f>
        <v>33</v>
      </c>
      <c r="O84" s="59"/>
      <c r="P84" s="59">
        <v>8</v>
      </c>
      <c r="Q84" s="59">
        <v>8</v>
      </c>
      <c r="R84" s="59">
        <v>9.5399999999999991</v>
      </c>
      <c r="S84" s="59">
        <v>7.74</v>
      </c>
      <c r="T84" s="59">
        <v>4</v>
      </c>
      <c r="U84" s="59">
        <v>2</v>
      </c>
      <c r="V84" s="59">
        <v>5</v>
      </c>
      <c r="W84" s="59">
        <v>6</v>
      </c>
      <c r="X84" s="59">
        <v>290</v>
      </c>
      <c r="Y84" s="59">
        <v>41</v>
      </c>
      <c r="Z84" s="59">
        <v>112</v>
      </c>
      <c r="AA84" s="59">
        <v>33</v>
      </c>
    </row>
    <row r="85" spans="1:27" x14ac:dyDescent="0.35">
      <c r="A85" s="59"/>
      <c r="B85" s="59"/>
      <c r="C85" s="59">
        <f>P85*Mitigations!$J$10</f>
        <v>7.2</v>
      </c>
      <c r="D85" s="59">
        <f>Q85*Mitigations!$J$10</f>
        <v>7.7</v>
      </c>
      <c r="E85" s="59">
        <f>R85*Mitigations!$J$10</f>
        <v>12.420000000000002</v>
      </c>
      <c r="F85" s="59">
        <f>S85*Mitigations!$J$10</f>
        <v>9.09</v>
      </c>
      <c r="G85" s="59">
        <f>T85*Mitigations!$K$10</f>
        <v>4</v>
      </c>
      <c r="H85" s="59">
        <f>U85*Mitigations!$K$10</f>
        <v>4</v>
      </c>
      <c r="I85" s="59">
        <f>V85*Mitigations!$K$10</f>
        <v>4</v>
      </c>
      <c r="J85" s="59">
        <f>W85*Mitigations!$K$10</f>
        <v>8</v>
      </c>
      <c r="K85" s="59">
        <f>X85*Mitigations!$L$10</f>
        <v>86</v>
      </c>
      <c r="L85" s="59">
        <f>Y85*Mitigations!$L$10</f>
        <v>46</v>
      </c>
      <c r="M85" s="59">
        <f>Z85*Mitigations!$L$10</f>
        <v>101</v>
      </c>
      <c r="N85" s="59">
        <f>AA85*Mitigations!$L$10</f>
        <v>41</v>
      </c>
      <c r="O85" s="59"/>
      <c r="P85" s="59">
        <v>7.2</v>
      </c>
      <c r="Q85" s="59">
        <v>7.7</v>
      </c>
      <c r="R85" s="59">
        <v>12.420000000000002</v>
      </c>
      <c r="S85" s="59">
        <v>9.09</v>
      </c>
      <c r="T85" s="59">
        <v>4</v>
      </c>
      <c r="U85" s="59">
        <v>4</v>
      </c>
      <c r="V85" s="59">
        <v>4</v>
      </c>
      <c r="W85" s="59">
        <v>8</v>
      </c>
      <c r="X85" s="59">
        <v>86</v>
      </c>
      <c r="Y85" s="59">
        <v>46</v>
      </c>
      <c r="Z85" s="59">
        <v>101</v>
      </c>
      <c r="AA85" s="59">
        <v>41</v>
      </c>
    </row>
    <row r="86" spans="1:27" x14ac:dyDescent="0.35">
      <c r="A86" s="59"/>
      <c r="B86" s="59"/>
      <c r="C86" s="59">
        <f>P86*Mitigations!$J$10</f>
        <v>13.2</v>
      </c>
      <c r="D86" s="59">
        <f>Q86*Mitigations!$J$10</f>
        <v>7.8</v>
      </c>
      <c r="E86" s="59">
        <f>R86*Mitigations!$J$10</f>
        <v>9.81</v>
      </c>
      <c r="F86" s="59">
        <f>S86*Mitigations!$J$10</f>
        <v>6.9300000000000006</v>
      </c>
      <c r="G86" s="59">
        <f>T86*Mitigations!$K$10</f>
        <v>7</v>
      </c>
      <c r="H86" s="59">
        <f>U86*Mitigations!$K$10</f>
        <v>2</v>
      </c>
      <c r="I86" s="59">
        <f>V86*Mitigations!$K$10</f>
        <v>4</v>
      </c>
      <c r="J86" s="59">
        <f>W86*Mitigations!$K$10</f>
        <v>3</v>
      </c>
      <c r="K86" s="59">
        <f>X86*Mitigations!$L$10</f>
        <v>189</v>
      </c>
      <c r="L86" s="59">
        <f>Y86*Mitigations!$L$10</f>
        <v>26</v>
      </c>
      <c r="M86" s="59">
        <f>Z86*Mitigations!$L$10</f>
        <v>65</v>
      </c>
      <c r="N86" s="59">
        <f>AA86*Mitigations!$L$10</f>
        <v>89</v>
      </c>
      <c r="O86" s="59"/>
      <c r="P86" s="59">
        <v>13.2</v>
      </c>
      <c r="Q86" s="59">
        <v>7.8</v>
      </c>
      <c r="R86" s="59">
        <v>9.81</v>
      </c>
      <c r="S86" s="59">
        <v>6.9300000000000006</v>
      </c>
      <c r="T86" s="59">
        <v>7</v>
      </c>
      <c r="U86" s="59">
        <v>2</v>
      </c>
      <c r="V86" s="59">
        <v>4</v>
      </c>
      <c r="W86" s="59">
        <v>3</v>
      </c>
      <c r="X86" s="59">
        <v>189</v>
      </c>
      <c r="Y86" s="59">
        <v>26</v>
      </c>
      <c r="Z86" s="59">
        <v>65</v>
      </c>
      <c r="AA86" s="59">
        <v>89</v>
      </c>
    </row>
    <row r="87" spans="1:27" x14ac:dyDescent="0.35">
      <c r="A87" s="59"/>
      <c r="B87" s="59"/>
      <c r="C87" s="59">
        <f>P87*Mitigations!$J$10</f>
        <v>7.4</v>
      </c>
      <c r="D87" s="59">
        <f>Q87*Mitigations!$J$10</f>
        <v>9.1999999999999993</v>
      </c>
      <c r="E87" s="59">
        <f>R87*Mitigations!$J$10</f>
        <v>8.4600000000000009</v>
      </c>
      <c r="F87" s="59">
        <f>S87*Mitigations!$J$10</f>
        <v>6.39</v>
      </c>
      <c r="G87" s="59">
        <f>T87*Mitigations!$K$10</f>
        <v>8</v>
      </c>
      <c r="H87" s="59">
        <f>U87*Mitigations!$K$10</f>
        <v>4</v>
      </c>
      <c r="I87" s="59">
        <f>V87*Mitigations!$K$10</f>
        <v>5</v>
      </c>
      <c r="J87" s="59">
        <f>W87*Mitigations!$K$10</f>
        <v>4</v>
      </c>
      <c r="K87" s="59">
        <f>X87*Mitigations!$L$10</f>
        <v>136</v>
      </c>
      <c r="L87" s="59">
        <f>Y87*Mitigations!$L$10</f>
        <v>38</v>
      </c>
      <c r="M87" s="59">
        <f>Z87*Mitigations!$L$10</f>
        <v>114</v>
      </c>
      <c r="N87" s="59">
        <f>AA87*Mitigations!$L$10</f>
        <v>69</v>
      </c>
      <c r="O87" s="59"/>
      <c r="P87" s="59">
        <v>7.4</v>
      </c>
      <c r="Q87" s="59">
        <v>9.1999999999999993</v>
      </c>
      <c r="R87" s="59">
        <v>8.4600000000000009</v>
      </c>
      <c r="S87" s="59">
        <v>6.39</v>
      </c>
      <c r="T87" s="59">
        <v>8</v>
      </c>
      <c r="U87" s="59">
        <v>4</v>
      </c>
      <c r="V87" s="59">
        <v>5</v>
      </c>
      <c r="W87" s="59">
        <v>4</v>
      </c>
      <c r="X87" s="59">
        <v>136</v>
      </c>
      <c r="Y87" s="59">
        <v>38</v>
      </c>
      <c r="Z87" s="59">
        <v>114</v>
      </c>
      <c r="AA87" s="59">
        <v>69</v>
      </c>
    </row>
    <row r="88" spans="1:27" x14ac:dyDescent="0.35">
      <c r="A88" s="59"/>
      <c r="B88" s="59"/>
      <c r="C88" s="59">
        <f>P88*Mitigations!$J$10</f>
        <v>10.199999999999999</v>
      </c>
      <c r="D88" s="59">
        <f>Q88*Mitigations!$J$10</f>
        <v>9</v>
      </c>
      <c r="E88" s="59">
        <f>R88*Mitigations!$J$10</f>
        <v>7.65</v>
      </c>
      <c r="F88" s="59">
        <f>S88*Mitigations!$J$10</f>
        <v>7.74</v>
      </c>
      <c r="G88" s="59">
        <f>T88*Mitigations!$K$10</f>
        <v>5</v>
      </c>
      <c r="H88" s="59">
        <f>U88*Mitigations!$K$10</f>
        <v>7</v>
      </c>
      <c r="I88" s="59">
        <f>V88*Mitigations!$K$10</f>
        <v>4</v>
      </c>
      <c r="J88" s="59">
        <f>W88*Mitigations!$K$10</f>
        <v>11</v>
      </c>
      <c r="K88" s="59">
        <f>X88*Mitigations!$L$10</f>
        <v>251</v>
      </c>
      <c r="L88" s="59">
        <f>Y88*Mitigations!$L$10</f>
        <v>40</v>
      </c>
      <c r="M88" s="59">
        <f>Z88*Mitigations!$L$10</f>
        <v>79</v>
      </c>
      <c r="N88" s="59">
        <f>AA88*Mitigations!$L$10</f>
        <v>38</v>
      </c>
      <c r="O88" s="59"/>
      <c r="P88" s="59">
        <v>10.199999999999999</v>
      </c>
      <c r="Q88" s="59">
        <v>9</v>
      </c>
      <c r="R88" s="59">
        <v>7.65</v>
      </c>
      <c r="S88" s="59">
        <v>7.74</v>
      </c>
      <c r="T88" s="59">
        <v>5</v>
      </c>
      <c r="U88" s="59">
        <v>7</v>
      </c>
      <c r="V88" s="59">
        <v>4</v>
      </c>
      <c r="W88" s="59">
        <v>11</v>
      </c>
      <c r="X88" s="59">
        <v>251</v>
      </c>
      <c r="Y88" s="59">
        <v>40</v>
      </c>
      <c r="Z88" s="59">
        <v>79</v>
      </c>
      <c r="AA88" s="59">
        <v>38</v>
      </c>
    </row>
    <row r="89" spans="1:27" x14ac:dyDescent="0.35">
      <c r="A89" s="59"/>
      <c r="B89" s="59"/>
      <c r="C89" s="59">
        <f>P89*Mitigations!$J$10</f>
        <v>11.5</v>
      </c>
      <c r="D89" s="59">
        <f>Q89*Mitigations!$J$10</f>
        <v>7</v>
      </c>
      <c r="E89" s="59">
        <f>R89*Mitigations!$J$10</f>
        <v>10.98</v>
      </c>
      <c r="F89" s="59">
        <f>S89*Mitigations!$J$10</f>
        <v>7.11</v>
      </c>
      <c r="G89" s="59">
        <f>T89*Mitigations!$K$10</f>
        <v>10</v>
      </c>
      <c r="H89" s="59">
        <f>U89*Mitigations!$K$10</f>
        <v>2</v>
      </c>
      <c r="I89" s="59">
        <f>V89*Mitigations!$K$10</f>
        <v>5</v>
      </c>
      <c r="J89" s="59">
        <f>W89*Mitigations!$K$10</f>
        <v>4</v>
      </c>
      <c r="K89" s="59">
        <f>X89*Mitigations!$L$10</f>
        <v>169</v>
      </c>
      <c r="L89" s="59">
        <f>Y89*Mitigations!$L$10</f>
        <v>23</v>
      </c>
      <c r="M89" s="59">
        <f>Z89*Mitigations!$L$10</f>
        <v>63</v>
      </c>
      <c r="N89" s="59">
        <f>AA89*Mitigations!$L$10</f>
        <v>40</v>
      </c>
      <c r="O89" s="59"/>
      <c r="P89" s="59">
        <v>11.5</v>
      </c>
      <c r="Q89" s="59">
        <v>7</v>
      </c>
      <c r="R89" s="59">
        <v>10.98</v>
      </c>
      <c r="S89" s="59">
        <v>7.11</v>
      </c>
      <c r="T89" s="59">
        <v>10</v>
      </c>
      <c r="U89" s="59">
        <v>2</v>
      </c>
      <c r="V89" s="59">
        <v>5</v>
      </c>
      <c r="W89" s="59">
        <v>4</v>
      </c>
      <c r="X89" s="59">
        <v>169</v>
      </c>
      <c r="Y89" s="59">
        <v>23</v>
      </c>
      <c r="Z89" s="59">
        <v>63</v>
      </c>
      <c r="AA89" s="59">
        <v>40</v>
      </c>
    </row>
    <row r="90" spans="1:27" x14ac:dyDescent="0.35">
      <c r="A90" s="59"/>
      <c r="B90" s="59"/>
      <c r="C90" s="59">
        <f>P90*Mitigations!$J$10</f>
        <v>11.7</v>
      </c>
      <c r="D90" s="59">
        <f>Q90*Mitigations!$J$10</f>
        <v>6.9</v>
      </c>
      <c r="E90" s="59">
        <f>R90*Mitigations!$J$10</f>
        <v>9</v>
      </c>
      <c r="F90" s="59">
        <f>S90*Mitigations!$J$10</f>
        <v>9.9</v>
      </c>
      <c r="G90" s="59">
        <f>T90*Mitigations!$K$10</f>
        <v>5</v>
      </c>
      <c r="H90" s="59">
        <f>U90*Mitigations!$K$10</f>
        <v>1</v>
      </c>
      <c r="I90" s="59">
        <f>V90*Mitigations!$K$10</f>
        <v>8</v>
      </c>
      <c r="J90" s="59">
        <f>W90*Mitigations!$K$10</f>
        <v>6</v>
      </c>
      <c r="K90" s="59">
        <f>X90*Mitigations!$L$10</f>
        <v>142</v>
      </c>
      <c r="L90" s="59">
        <f>Y90*Mitigations!$L$10</f>
        <v>42</v>
      </c>
      <c r="M90" s="59">
        <f>Z90*Mitigations!$L$10</f>
        <v>75</v>
      </c>
      <c r="N90" s="59">
        <f>AA90*Mitigations!$L$10</f>
        <v>56</v>
      </c>
      <c r="O90" s="59"/>
      <c r="P90" s="59">
        <v>11.7</v>
      </c>
      <c r="Q90" s="59">
        <v>6.9</v>
      </c>
      <c r="R90" s="59">
        <v>9</v>
      </c>
      <c r="S90" s="59">
        <v>9.9</v>
      </c>
      <c r="T90" s="59">
        <v>5</v>
      </c>
      <c r="U90" s="59">
        <v>1</v>
      </c>
      <c r="V90" s="59">
        <v>8</v>
      </c>
      <c r="W90" s="59">
        <v>6</v>
      </c>
      <c r="X90" s="59">
        <v>142</v>
      </c>
      <c r="Y90" s="59">
        <v>42</v>
      </c>
      <c r="Z90" s="59">
        <v>75</v>
      </c>
      <c r="AA90" s="59">
        <v>56</v>
      </c>
    </row>
    <row r="91" spans="1:27" x14ac:dyDescent="0.35">
      <c r="A91" s="59"/>
      <c r="B91" s="59"/>
      <c r="C91" s="59">
        <f>P91*Mitigations!$J$10</f>
        <v>10.6</v>
      </c>
      <c r="D91" s="59">
        <f>Q91*Mitigations!$J$10</f>
        <v>9.6999999999999993</v>
      </c>
      <c r="E91" s="59">
        <f>R91*Mitigations!$J$10</f>
        <v>6.3</v>
      </c>
      <c r="F91" s="59">
        <f>S91*Mitigations!$J$10</f>
        <v>6.12</v>
      </c>
      <c r="G91" s="59">
        <f>T91*Mitigations!$K$10</f>
        <v>6</v>
      </c>
      <c r="H91" s="59">
        <f>U91*Mitigations!$K$10</f>
        <v>5</v>
      </c>
      <c r="I91" s="59">
        <f>V91*Mitigations!$K$10</f>
        <v>5</v>
      </c>
      <c r="J91" s="59">
        <f>W91*Mitigations!$K$10</f>
        <v>6</v>
      </c>
      <c r="K91" s="59">
        <f>X91*Mitigations!$L$10</f>
        <v>173</v>
      </c>
      <c r="L91" s="59">
        <f>Y91*Mitigations!$L$10</f>
        <v>45</v>
      </c>
      <c r="M91" s="59">
        <f>Z91*Mitigations!$L$10</f>
        <v>107</v>
      </c>
      <c r="N91" s="59">
        <f>AA91*Mitigations!$L$10</f>
        <v>33</v>
      </c>
      <c r="O91" s="59"/>
      <c r="P91" s="59">
        <v>10.6</v>
      </c>
      <c r="Q91" s="59">
        <v>9.6999999999999993</v>
      </c>
      <c r="R91" s="59">
        <v>6.3</v>
      </c>
      <c r="S91" s="59">
        <v>6.12</v>
      </c>
      <c r="T91" s="59">
        <v>6</v>
      </c>
      <c r="U91" s="59">
        <v>5</v>
      </c>
      <c r="V91" s="59">
        <v>5</v>
      </c>
      <c r="W91" s="59">
        <v>6</v>
      </c>
      <c r="X91" s="59">
        <v>173</v>
      </c>
      <c r="Y91" s="59">
        <v>45</v>
      </c>
      <c r="Z91" s="59">
        <v>107</v>
      </c>
      <c r="AA91" s="59">
        <v>33</v>
      </c>
    </row>
    <row r="92" spans="1:27" x14ac:dyDescent="0.35">
      <c r="A92" s="59"/>
      <c r="B92" s="59"/>
      <c r="C92" s="59">
        <f>P92*Mitigations!$J$10</f>
        <v>8.3000000000000007</v>
      </c>
      <c r="D92" s="59">
        <f>Q92*Mitigations!$J$10</f>
        <v>6.8</v>
      </c>
      <c r="E92" s="59">
        <f>R92*Mitigations!$J$10</f>
        <v>11.700000000000001</v>
      </c>
      <c r="F92" s="59">
        <f>S92*Mitigations!$J$10</f>
        <v>8.2799999999999994</v>
      </c>
      <c r="G92" s="59">
        <f>T92*Mitigations!$K$10</f>
        <v>2</v>
      </c>
      <c r="H92" s="59">
        <f>U92*Mitigations!$K$10</f>
        <v>2</v>
      </c>
      <c r="I92" s="59">
        <f>V92*Mitigations!$K$10</f>
        <v>2</v>
      </c>
      <c r="J92" s="59">
        <f>W92*Mitigations!$K$10</f>
        <v>7</v>
      </c>
      <c r="K92" s="59">
        <f>X92*Mitigations!$L$10</f>
        <v>125</v>
      </c>
      <c r="L92" s="59">
        <f>Y92*Mitigations!$L$10</f>
        <v>61</v>
      </c>
      <c r="M92" s="59">
        <f>Z92*Mitigations!$L$10</f>
        <v>80</v>
      </c>
      <c r="N92" s="59">
        <f>AA92*Mitigations!$L$10</f>
        <v>43</v>
      </c>
      <c r="O92" s="59"/>
      <c r="P92" s="59">
        <v>8.3000000000000007</v>
      </c>
      <c r="Q92" s="59">
        <v>6.8</v>
      </c>
      <c r="R92" s="59">
        <v>11.700000000000001</v>
      </c>
      <c r="S92" s="59">
        <v>8.2799999999999994</v>
      </c>
      <c r="T92" s="59">
        <v>2</v>
      </c>
      <c r="U92" s="59">
        <v>2</v>
      </c>
      <c r="V92" s="59">
        <v>2</v>
      </c>
      <c r="W92" s="59">
        <v>7</v>
      </c>
      <c r="X92" s="59">
        <v>125</v>
      </c>
      <c r="Y92" s="59">
        <v>61</v>
      </c>
      <c r="Z92" s="59">
        <v>80</v>
      </c>
      <c r="AA92" s="59">
        <v>43</v>
      </c>
    </row>
    <row r="93" spans="1:27" x14ac:dyDescent="0.35">
      <c r="A93" s="59"/>
      <c r="B93" s="59"/>
      <c r="C93" s="59">
        <f>P93*Mitigations!$J$10</f>
        <v>11.1</v>
      </c>
      <c r="D93" s="59">
        <f>Q93*Mitigations!$J$10</f>
        <v>7.1</v>
      </c>
      <c r="E93" s="59">
        <f>R93*Mitigations!$J$10</f>
        <v>7.02</v>
      </c>
      <c r="F93" s="59">
        <f>S93*Mitigations!$J$10</f>
        <v>6.2100000000000009</v>
      </c>
      <c r="G93" s="59">
        <f>T93*Mitigations!$K$10</f>
        <v>3</v>
      </c>
      <c r="H93" s="59">
        <f>U93*Mitigations!$K$10</f>
        <v>4</v>
      </c>
      <c r="I93" s="59">
        <f>V93*Mitigations!$K$10</f>
        <v>6</v>
      </c>
      <c r="J93" s="59">
        <f>W93*Mitigations!$K$10</f>
        <v>5</v>
      </c>
      <c r="K93" s="59">
        <f>X93*Mitigations!$L$10</f>
        <v>72</v>
      </c>
      <c r="L93" s="59">
        <f>Y93*Mitigations!$L$10</f>
        <v>32</v>
      </c>
      <c r="M93" s="59">
        <f>Z93*Mitigations!$L$10</f>
        <v>74</v>
      </c>
      <c r="N93" s="59">
        <f>AA93*Mitigations!$L$10</f>
        <v>37</v>
      </c>
      <c r="O93" s="59"/>
      <c r="P93" s="59">
        <v>11.1</v>
      </c>
      <c r="Q93" s="59">
        <v>7.1</v>
      </c>
      <c r="R93" s="59">
        <v>7.02</v>
      </c>
      <c r="S93" s="59">
        <v>6.2100000000000009</v>
      </c>
      <c r="T93" s="59">
        <v>3</v>
      </c>
      <c r="U93" s="59">
        <v>4</v>
      </c>
      <c r="V93" s="59">
        <v>6</v>
      </c>
      <c r="W93" s="59">
        <v>5</v>
      </c>
      <c r="X93" s="59">
        <v>72</v>
      </c>
      <c r="Y93" s="59">
        <v>32</v>
      </c>
      <c r="Z93" s="59">
        <v>74</v>
      </c>
      <c r="AA93" s="59">
        <v>37</v>
      </c>
    </row>
    <row r="94" spans="1:27" x14ac:dyDescent="0.35">
      <c r="A94" s="59"/>
      <c r="B94" s="59"/>
      <c r="C94" s="59">
        <f>P94*Mitigations!$J$10</f>
        <v>8.5</v>
      </c>
      <c r="D94" s="59">
        <f>Q94*Mitigations!$J$10</f>
        <v>7.2</v>
      </c>
      <c r="E94" s="59">
        <f>R94*Mitigations!$J$10</f>
        <v>12.96</v>
      </c>
      <c r="F94" s="59">
        <f>S94*Mitigations!$J$10</f>
        <v>7.4700000000000006</v>
      </c>
      <c r="G94" s="59">
        <f>T94*Mitigations!$K$10</f>
        <v>3</v>
      </c>
      <c r="H94" s="59">
        <f>U94*Mitigations!$K$10</f>
        <v>7</v>
      </c>
      <c r="I94" s="59">
        <f>V94*Mitigations!$K$10</f>
        <v>8</v>
      </c>
      <c r="J94" s="59">
        <f>W94*Mitigations!$K$10</f>
        <v>8</v>
      </c>
      <c r="K94" s="59">
        <f>X94*Mitigations!$L$10</f>
        <v>144</v>
      </c>
      <c r="L94" s="59">
        <f>Y94*Mitigations!$L$10</f>
        <v>46</v>
      </c>
      <c r="M94" s="59">
        <f>Z94*Mitigations!$L$10</f>
        <v>73</v>
      </c>
      <c r="N94" s="59">
        <f>AA94*Mitigations!$L$10</f>
        <v>31</v>
      </c>
      <c r="O94" s="59"/>
      <c r="P94" s="59">
        <v>8.5</v>
      </c>
      <c r="Q94" s="59">
        <v>7.2</v>
      </c>
      <c r="R94" s="59">
        <v>12.96</v>
      </c>
      <c r="S94" s="59">
        <v>7.4700000000000006</v>
      </c>
      <c r="T94" s="59">
        <v>3</v>
      </c>
      <c r="U94" s="59">
        <v>7</v>
      </c>
      <c r="V94" s="59">
        <v>8</v>
      </c>
      <c r="W94" s="59">
        <v>8</v>
      </c>
      <c r="X94" s="59">
        <v>144</v>
      </c>
      <c r="Y94" s="59">
        <v>46</v>
      </c>
      <c r="Z94" s="59">
        <v>73</v>
      </c>
      <c r="AA94" s="59">
        <v>31</v>
      </c>
    </row>
    <row r="95" spans="1:27" x14ac:dyDescent="0.35">
      <c r="A95" s="59"/>
      <c r="B95" s="59"/>
      <c r="C95" s="59">
        <f>P95*Mitigations!$J$10</f>
        <v>9.5</v>
      </c>
      <c r="D95" s="59">
        <f>Q95*Mitigations!$J$10</f>
        <v>7.3</v>
      </c>
      <c r="E95" s="59">
        <f>R95*Mitigations!$J$10</f>
        <v>12.51</v>
      </c>
      <c r="F95" s="59">
        <f>S95*Mitigations!$J$10</f>
        <v>7.38</v>
      </c>
      <c r="G95" s="59">
        <f>T95*Mitigations!$K$10</f>
        <v>6</v>
      </c>
      <c r="H95" s="59">
        <f>U95*Mitigations!$K$10</f>
        <v>3</v>
      </c>
      <c r="I95" s="59">
        <f>V95*Mitigations!$K$10</f>
        <v>4</v>
      </c>
      <c r="J95" s="59">
        <f>W95*Mitigations!$K$10</f>
        <v>6</v>
      </c>
      <c r="K95" s="59">
        <f>X95*Mitigations!$L$10</f>
        <v>113</v>
      </c>
      <c r="L95" s="59">
        <f>Y95*Mitigations!$L$10</f>
        <v>64</v>
      </c>
      <c r="M95" s="59">
        <f>Z95*Mitigations!$L$10</f>
        <v>71</v>
      </c>
      <c r="N95" s="59">
        <f>AA95*Mitigations!$L$10</f>
        <v>87</v>
      </c>
      <c r="O95" s="59"/>
      <c r="P95" s="59">
        <v>9.5</v>
      </c>
      <c r="Q95" s="59">
        <v>7.3</v>
      </c>
      <c r="R95" s="59">
        <v>12.51</v>
      </c>
      <c r="S95" s="59">
        <v>7.38</v>
      </c>
      <c r="T95" s="59">
        <v>6</v>
      </c>
      <c r="U95" s="59">
        <v>3</v>
      </c>
      <c r="V95" s="59">
        <v>4</v>
      </c>
      <c r="W95" s="59">
        <v>6</v>
      </c>
      <c r="X95" s="59">
        <v>113</v>
      </c>
      <c r="Y95" s="59">
        <v>64</v>
      </c>
      <c r="Z95" s="59">
        <v>71</v>
      </c>
      <c r="AA95" s="59">
        <v>87</v>
      </c>
    </row>
    <row r="96" spans="1:27" x14ac:dyDescent="0.35">
      <c r="A96" s="59"/>
      <c r="B96" s="59"/>
      <c r="C96" s="59">
        <f>P96*Mitigations!$J$10</f>
        <v>9.1</v>
      </c>
      <c r="D96" s="59">
        <f>Q96*Mitigations!$J$10</f>
        <v>8.6999999999999993</v>
      </c>
      <c r="E96" s="59">
        <f>R96*Mitigations!$J$10</f>
        <v>8.91</v>
      </c>
      <c r="F96" s="59">
        <f>S96*Mitigations!$J$10</f>
        <v>7.8299999999999992</v>
      </c>
      <c r="G96" s="59">
        <f>T96*Mitigations!$K$10</f>
        <v>6</v>
      </c>
      <c r="H96" s="59">
        <f>U96*Mitigations!$K$10</f>
        <v>5</v>
      </c>
      <c r="I96" s="59">
        <f>V96*Mitigations!$K$10</f>
        <v>4</v>
      </c>
      <c r="J96" s="59">
        <f>W96*Mitigations!$K$10</f>
        <v>1</v>
      </c>
      <c r="K96" s="59">
        <f>X96*Mitigations!$L$10</f>
        <v>166</v>
      </c>
      <c r="L96" s="59">
        <f>Y96*Mitigations!$L$10</f>
        <v>53</v>
      </c>
      <c r="M96" s="59">
        <f>Z96*Mitigations!$L$10</f>
        <v>69</v>
      </c>
      <c r="N96" s="59">
        <f>AA96*Mitigations!$L$10</f>
        <v>34</v>
      </c>
      <c r="O96" s="59"/>
      <c r="P96" s="59">
        <v>9.1</v>
      </c>
      <c r="Q96" s="59">
        <v>8.6999999999999993</v>
      </c>
      <c r="R96" s="59">
        <v>8.91</v>
      </c>
      <c r="S96" s="59">
        <v>7.8299999999999992</v>
      </c>
      <c r="T96" s="59">
        <v>6</v>
      </c>
      <c r="U96" s="59">
        <v>5</v>
      </c>
      <c r="V96" s="59">
        <v>4</v>
      </c>
      <c r="W96" s="59">
        <v>1</v>
      </c>
      <c r="X96" s="59">
        <v>166</v>
      </c>
      <c r="Y96" s="59">
        <v>53</v>
      </c>
      <c r="Z96" s="59">
        <v>69</v>
      </c>
      <c r="AA96" s="59">
        <v>34</v>
      </c>
    </row>
    <row r="97" spans="1:27" x14ac:dyDescent="0.35">
      <c r="A97" s="59"/>
      <c r="B97" s="59"/>
      <c r="C97" s="59">
        <f>P97*Mitigations!$J$10</f>
        <v>12.4</v>
      </c>
      <c r="D97" s="59">
        <f>Q97*Mitigations!$J$10</f>
        <v>7.9</v>
      </c>
      <c r="E97" s="59">
        <f>R97*Mitigations!$J$10</f>
        <v>12.51</v>
      </c>
      <c r="F97" s="59">
        <f>S97*Mitigations!$J$10</f>
        <v>7.74</v>
      </c>
      <c r="G97" s="59">
        <f>T97*Mitigations!$K$10</f>
        <v>6</v>
      </c>
      <c r="H97" s="59">
        <f>U97*Mitigations!$K$10</f>
        <v>2</v>
      </c>
      <c r="I97" s="59">
        <f>V97*Mitigations!$K$10</f>
        <v>6</v>
      </c>
      <c r="J97" s="59">
        <f>W97*Mitigations!$K$10</f>
        <v>6</v>
      </c>
      <c r="K97" s="59">
        <f>X97*Mitigations!$L$10</f>
        <v>98</v>
      </c>
      <c r="L97" s="59">
        <f>Y97*Mitigations!$L$10</f>
        <v>41</v>
      </c>
      <c r="M97" s="59">
        <f>Z97*Mitigations!$L$10</f>
        <v>51</v>
      </c>
      <c r="N97" s="59">
        <f>AA97*Mitigations!$L$10</f>
        <v>68</v>
      </c>
      <c r="O97" s="59"/>
      <c r="P97" s="59">
        <v>12.4</v>
      </c>
      <c r="Q97" s="59">
        <v>7.9</v>
      </c>
      <c r="R97" s="59">
        <v>12.51</v>
      </c>
      <c r="S97" s="59">
        <v>7.74</v>
      </c>
      <c r="T97" s="59">
        <v>6</v>
      </c>
      <c r="U97" s="59">
        <v>2</v>
      </c>
      <c r="V97" s="59">
        <v>6</v>
      </c>
      <c r="W97" s="59">
        <v>6</v>
      </c>
      <c r="X97" s="59">
        <v>98</v>
      </c>
      <c r="Y97" s="59">
        <v>41</v>
      </c>
      <c r="Z97" s="59">
        <v>51</v>
      </c>
      <c r="AA97" s="59">
        <v>68</v>
      </c>
    </row>
    <row r="98" spans="1:27" x14ac:dyDescent="0.35">
      <c r="A98" s="59"/>
      <c r="B98" s="59"/>
      <c r="C98" s="59">
        <f>P98*Mitigations!$J$10</f>
        <v>10.3</v>
      </c>
      <c r="D98" s="59">
        <f>Q98*Mitigations!$J$10</f>
        <v>9.4</v>
      </c>
      <c r="E98" s="59">
        <f>R98*Mitigations!$J$10</f>
        <v>9.09</v>
      </c>
      <c r="F98" s="59">
        <f>S98*Mitigations!$J$10</f>
        <v>8.4600000000000009</v>
      </c>
      <c r="G98" s="59">
        <f>T98*Mitigations!$K$10</f>
        <v>3</v>
      </c>
      <c r="H98" s="59">
        <f>U98*Mitigations!$K$10</f>
        <v>4</v>
      </c>
      <c r="I98" s="59">
        <f>V98*Mitigations!$K$10</f>
        <v>2</v>
      </c>
      <c r="J98" s="59">
        <f>W98*Mitigations!$K$10</f>
        <v>7</v>
      </c>
      <c r="K98" s="59">
        <f>X98*Mitigations!$L$10</f>
        <v>157</v>
      </c>
      <c r="L98" s="59">
        <f>Y98*Mitigations!$L$10</f>
        <v>33</v>
      </c>
      <c r="M98" s="59">
        <f>Z98*Mitigations!$L$10</f>
        <v>72</v>
      </c>
      <c r="N98" s="59">
        <f>AA98*Mitigations!$L$10</f>
        <v>72</v>
      </c>
      <c r="O98" s="59"/>
      <c r="P98" s="59">
        <v>10.3</v>
      </c>
      <c r="Q98" s="59">
        <v>9.4</v>
      </c>
      <c r="R98" s="59">
        <v>9.09</v>
      </c>
      <c r="S98" s="59">
        <v>8.4600000000000009</v>
      </c>
      <c r="T98" s="59">
        <v>3</v>
      </c>
      <c r="U98" s="59">
        <v>4</v>
      </c>
      <c r="V98" s="59">
        <v>2</v>
      </c>
      <c r="W98" s="59">
        <v>7</v>
      </c>
      <c r="X98" s="59">
        <v>157</v>
      </c>
      <c r="Y98" s="59">
        <v>33</v>
      </c>
      <c r="Z98" s="59">
        <v>72</v>
      </c>
      <c r="AA98" s="59">
        <v>72</v>
      </c>
    </row>
    <row r="99" spans="1:27" x14ac:dyDescent="0.35">
      <c r="A99" s="59"/>
      <c r="B99" s="59"/>
      <c r="C99" s="59">
        <f>P99*Mitigations!$J$10</f>
        <v>12.1</v>
      </c>
      <c r="D99" s="59">
        <f>Q99*Mitigations!$J$10</f>
        <v>8.4</v>
      </c>
      <c r="E99" s="59">
        <f>R99*Mitigations!$J$10</f>
        <v>7.11</v>
      </c>
      <c r="F99" s="59">
        <f>S99*Mitigations!$J$10</f>
        <v>6.75</v>
      </c>
      <c r="G99" s="59">
        <f>T99*Mitigations!$K$10</f>
        <v>2</v>
      </c>
      <c r="H99" s="59">
        <f>U99*Mitigations!$K$10</f>
        <v>4</v>
      </c>
      <c r="I99" s="59">
        <f>V99*Mitigations!$K$10</f>
        <v>7</v>
      </c>
      <c r="J99" s="59">
        <f>W99*Mitigations!$K$10</f>
        <v>7</v>
      </c>
      <c r="K99" s="59">
        <f>X99*Mitigations!$L$10</f>
        <v>115</v>
      </c>
      <c r="L99" s="59">
        <f>Y99*Mitigations!$L$10</f>
        <v>60</v>
      </c>
      <c r="M99" s="59">
        <f>Z99*Mitigations!$L$10</f>
        <v>49</v>
      </c>
      <c r="N99" s="59">
        <f>AA99*Mitigations!$L$10</f>
        <v>43</v>
      </c>
      <c r="O99" s="59"/>
      <c r="P99" s="59">
        <v>12.1</v>
      </c>
      <c r="Q99" s="59">
        <v>8.4</v>
      </c>
      <c r="R99" s="59">
        <v>7.11</v>
      </c>
      <c r="S99" s="59">
        <v>6.75</v>
      </c>
      <c r="T99" s="59">
        <v>2</v>
      </c>
      <c r="U99" s="59">
        <v>4</v>
      </c>
      <c r="V99" s="59">
        <v>7</v>
      </c>
      <c r="W99" s="59">
        <v>7</v>
      </c>
      <c r="X99" s="59">
        <v>115</v>
      </c>
      <c r="Y99" s="59">
        <v>60</v>
      </c>
      <c r="Z99" s="59">
        <v>49</v>
      </c>
      <c r="AA99" s="59">
        <v>43</v>
      </c>
    </row>
    <row r="100" spans="1:27" x14ac:dyDescent="0.35">
      <c r="A100" s="59"/>
      <c r="B100" s="59"/>
      <c r="C100" s="59">
        <f>P100*Mitigations!$J$10</f>
        <v>12</v>
      </c>
      <c r="D100" s="59">
        <f>Q100*Mitigations!$J$10</f>
        <v>6.8</v>
      </c>
      <c r="E100" s="59">
        <f>R100*Mitigations!$J$10</f>
        <v>8.2799999999999994</v>
      </c>
      <c r="F100" s="59">
        <f>S100*Mitigations!$J$10</f>
        <v>7.02</v>
      </c>
      <c r="G100" s="59">
        <f>T100*Mitigations!$K$10</f>
        <v>8</v>
      </c>
      <c r="H100" s="59">
        <f>U100*Mitigations!$K$10</f>
        <v>2</v>
      </c>
      <c r="I100" s="59">
        <f>V100*Mitigations!$K$10</f>
        <v>5</v>
      </c>
      <c r="J100" s="59">
        <f>W100*Mitigations!$K$10</f>
        <v>6</v>
      </c>
      <c r="K100" s="59">
        <f>X100*Mitigations!$L$10</f>
        <v>201</v>
      </c>
      <c r="L100" s="59">
        <f>Y100*Mitigations!$L$10</f>
        <v>59</v>
      </c>
      <c r="M100" s="59">
        <f>Z100*Mitigations!$L$10</f>
        <v>131</v>
      </c>
      <c r="N100" s="59">
        <f>AA100*Mitigations!$L$10</f>
        <v>37</v>
      </c>
      <c r="O100" s="59"/>
      <c r="P100" s="59">
        <v>12</v>
      </c>
      <c r="Q100" s="59">
        <v>6.8</v>
      </c>
      <c r="R100" s="59">
        <v>8.2799999999999994</v>
      </c>
      <c r="S100" s="59">
        <v>7.02</v>
      </c>
      <c r="T100" s="59">
        <v>8</v>
      </c>
      <c r="U100" s="59">
        <v>2</v>
      </c>
      <c r="V100" s="59">
        <v>5</v>
      </c>
      <c r="W100" s="59">
        <v>6</v>
      </c>
      <c r="X100" s="59">
        <v>201</v>
      </c>
      <c r="Y100" s="59">
        <v>59</v>
      </c>
      <c r="Z100" s="59">
        <v>131</v>
      </c>
      <c r="AA100" s="59">
        <v>37</v>
      </c>
    </row>
    <row r="101" spans="1:27" x14ac:dyDescent="0.35">
      <c r="A101" s="59"/>
      <c r="B101" s="59"/>
      <c r="C101" s="59">
        <f>P101*Mitigations!$J$10</f>
        <v>7.3</v>
      </c>
      <c r="D101" s="59">
        <f>Q101*Mitigations!$J$10</f>
        <v>11.6</v>
      </c>
      <c r="E101" s="59">
        <f>R101*Mitigations!$J$10</f>
        <v>9.18</v>
      </c>
      <c r="F101" s="59">
        <f>S101*Mitigations!$J$10</f>
        <v>6.2100000000000009</v>
      </c>
      <c r="G101" s="59">
        <f>T101*Mitigations!$K$10</f>
        <v>11</v>
      </c>
      <c r="H101" s="59">
        <f>U101*Mitigations!$K$10</f>
        <v>8</v>
      </c>
      <c r="I101" s="59">
        <f>V101*Mitigations!$K$10</f>
        <v>9</v>
      </c>
      <c r="J101" s="59">
        <f>W101*Mitigations!$K$10</f>
        <v>5</v>
      </c>
      <c r="K101" s="59">
        <f>X101*Mitigations!$L$10</f>
        <v>114</v>
      </c>
      <c r="L101" s="59">
        <f>Y101*Mitigations!$L$10</f>
        <v>103</v>
      </c>
      <c r="M101" s="59">
        <f>Z101*Mitigations!$L$10</f>
        <v>105</v>
      </c>
      <c r="N101" s="59">
        <f>AA101*Mitigations!$L$10</f>
        <v>44</v>
      </c>
      <c r="O101" s="59"/>
      <c r="P101" s="59">
        <v>7.3</v>
      </c>
      <c r="Q101" s="59">
        <v>11.6</v>
      </c>
      <c r="R101" s="59">
        <v>9.18</v>
      </c>
      <c r="S101" s="59">
        <v>6.2100000000000009</v>
      </c>
      <c r="T101" s="59">
        <v>11</v>
      </c>
      <c r="U101" s="59">
        <v>8</v>
      </c>
      <c r="V101" s="59">
        <v>9</v>
      </c>
      <c r="W101" s="59">
        <v>5</v>
      </c>
      <c r="X101" s="59">
        <v>114</v>
      </c>
      <c r="Y101" s="59">
        <v>103</v>
      </c>
      <c r="Z101" s="59">
        <v>105</v>
      </c>
      <c r="AA101" s="59">
        <v>44</v>
      </c>
    </row>
    <row r="102" spans="1:27" x14ac:dyDescent="0.35">
      <c r="A102" s="59"/>
      <c r="B102" s="59"/>
      <c r="C102" s="59">
        <f>P102*Mitigations!$J$10</f>
        <v>9.6</v>
      </c>
      <c r="D102" s="59">
        <f>Q102*Mitigations!$J$10</f>
        <v>8.1</v>
      </c>
      <c r="E102" s="59">
        <f>R102*Mitigations!$J$10</f>
        <v>8.2799999999999994</v>
      </c>
      <c r="F102" s="59">
        <f>S102*Mitigations!$J$10</f>
        <v>9.09</v>
      </c>
      <c r="G102" s="59">
        <f>T102*Mitigations!$K$10</f>
        <v>4</v>
      </c>
      <c r="H102" s="59">
        <f>U102*Mitigations!$K$10</f>
        <v>3</v>
      </c>
      <c r="I102" s="59">
        <f>V102*Mitigations!$K$10</f>
        <v>10</v>
      </c>
      <c r="J102" s="59">
        <f>W102*Mitigations!$K$10</f>
        <v>7</v>
      </c>
      <c r="K102" s="59">
        <f>X102*Mitigations!$L$10</f>
        <v>101</v>
      </c>
      <c r="L102" s="59">
        <f>Y102*Mitigations!$L$10</f>
        <v>41</v>
      </c>
      <c r="M102" s="59">
        <f>Z102*Mitigations!$L$10</f>
        <v>86</v>
      </c>
      <c r="N102" s="59">
        <f>AA102*Mitigations!$L$10</f>
        <v>46</v>
      </c>
      <c r="O102" s="59"/>
      <c r="P102" s="59">
        <v>9.6</v>
      </c>
      <c r="Q102" s="59">
        <v>8.1</v>
      </c>
      <c r="R102" s="59">
        <v>8.2799999999999994</v>
      </c>
      <c r="S102" s="59">
        <v>9.09</v>
      </c>
      <c r="T102" s="59">
        <v>4</v>
      </c>
      <c r="U102" s="59">
        <v>3</v>
      </c>
      <c r="V102" s="59">
        <v>10</v>
      </c>
      <c r="W102" s="59">
        <v>7</v>
      </c>
      <c r="X102" s="59">
        <v>101</v>
      </c>
      <c r="Y102" s="59">
        <v>41</v>
      </c>
      <c r="Z102" s="59">
        <v>86</v>
      </c>
      <c r="AA102" s="59">
        <v>46</v>
      </c>
    </row>
    <row r="103" spans="1:27" x14ac:dyDescent="0.35">
      <c r="A103" s="59"/>
      <c r="B103" s="59"/>
      <c r="C103" s="59">
        <f>P103*Mitigations!$J$10</f>
        <v>14.2</v>
      </c>
      <c r="D103" s="59">
        <f>Q103*Mitigations!$J$10</f>
        <v>8.8000000000000007</v>
      </c>
      <c r="E103" s="59">
        <f>R103*Mitigations!$J$10</f>
        <v>12.51</v>
      </c>
      <c r="F103" s="59">
        <f>S103*Mitigations!$J$10</f>
        <v>7.38</v>
      </c>
      <c r="G103" s="59">
        <f>T103*Mitigations!$K$10</f>
        <v>2</v>
      </c>
      <c r="H103" s="59">
        <f>U103*Mitigations!$K$10</f>
        <v>3</v>
      </c>
      <c r="I103" s="59">
        <f>V103*Mitigations!$K$10</f>
        <v>4</v>
      </c>
      <c r="J103" s="59">
        <f>W103*Mitigations!$K$10</f>
        <v>6</v>
      </c>
      <c r="K103" s="59">
        <f>X103*Mitigations!$L$10</f>
        <v>157</v>
      </c>
      <c r="L103" s="59">
        <f>Y103*Mitigations!$L$10</f>
        <v>37</v>
      </c>
      <c r="M103" s="59">
        <f>Z103*Mitigations!$L$10</f>
        <v>41</v>
      </c>
      <c r="N103" s="59">
        <f>AA103*Mitigations!$L$10</f>
        <v>37</v>
      </c>
      <c r="O103" s="59"/>
      <c r="P103" s="59">
        <v>14.2</v>
      </c>
      <c r="Q103" s="59">
        <v>8.8000000000000007</v>
      </c>
      <c r="R103" s="59">
        <v>12.51</v>
      </c>
      <c r="S103" s="59">
        <v>7.38</v>
      </c>
      <c r="T103" s="59">
        <v>2</v>
      </c>
      <c r="U103" s="59">
        <v>3</v>
      </c>
      <c r="V103" s="59">
        <v>4</v>
      </c>
      <c r="W103" s="59">
        <v>6</v>
      </c>
      <c r="X103" s="59">
        <v>157</v>
      </c>
      <c r="Y103" s="59">
        <v>37</v>
      </c>
      <c r="Z103" s="59">
        <v>41</v>
      </c>
      <c r="AA103" s="59">
        <v>37</v>
      </c>
    </row>
    <row r="104" spans="1:27" x14ac:dyDescent="0.35">
      <c r="A104" s="59"/>
      <c r="B104" s="59"/>
      <c r="C104" s="59">
        <f>P104*Mitigations!$J$10</f>
        <v>10.3</v>
      </c>
      <c r="D104" s="59">
        <f>Q104*Mitigations!$J$10</f>
        <v>8.1</v>
      </c>
      <c r="E104" s="59">
        <f>R104*Mitigations!$J$10</f>
        <v>10.89</v>
      </c>
      <c r="F104" s="59">
        <f>S104*Mitigations!$J$10</f>
        <v>6.84</v>
      </c>
      <c r="G104" s="59">
        <f>T104*Mitigations!$K$10</f>
        <v>10</v>
      </c>
      <c r="H104" s="59">
        <f>U104*Mitigations!$K$10</f>
        <v>2</v>
      </c>
      <c r="I104" s="59">
        <f>V104*Mitigations!$K$10</f>
        <v>4</v>
      </c>
      <c r="J104" s="59">
        <f>W104*Mitigations!$K$10</f>
        <v>4</v>
      </c>
      <c r="K104" s="59">
        <f>X104*Mitigations!$L$10</f>
        <v>78</v>
      </c>
      <c r="L104" s="59">
        <f>Y104*Mitigations!$L$10</f>
        <v>41</v>
      </c>
      <c r="M104" s="59">
        <f>Z104*Mitigations!$L$10</f>
        <v>95</v>
      </c>
      <c r="N104" s="59">
        <f>AA104*Mitigations!$L$10</f>
        <v>40</v>
      </c>
      <c r="O104" s="59"/>
      <c r="P104" s="59">
        <v>10.3</v>
      </c>
      <c r="Q104" s="59">
        <v>8.1</v>
      </c>
      <c r="R104" s="59">
        <v>10.89</v>
      </c>
      <c r="S104" s="59">
        <v>6.84</v>
      </c>
      <c r="T104" s="59">
        <v>10</v>
      </c>
      <c r="U104" s="59">
        <v>2</v>
      </c>
      <c r="V104" s="59">
        <v>4</v>
      </c>
      <c r="W104" s="59">
        <v>4</v>
      </c>
      <c r="X104" s="59">
        <v>78</v>
      </c>
      <c r="Y104" s="59">
        <v>41</v>
      </c>
      <c r="Z104" s="59">
        <v>95</v>
      </c>
      <c r="AA104" s="59">
        <v>40</v>
      </c>
    </row>
    <row r="105" spans="1:27" x14ac:dyDescent="0.35">
      <c r="A105" s="59"/>
      <c r="B105" s="59"/>
      <c r="C105" s="59">
        <f>P105*Mitigations!$J$10</f>
        <v>15.5</v>
      </c>
      <c r="D105" s="59">
        <f>Q105*Mitigations!$J$10</f>
        <v>8</v>
      </c>
      <c r="E105" s="59">
        <f>R105*Mitigations!$J$10</f>
        <v>9.81</v>
      </c>
      <c r="F105" s="59">
        <f>S105*Mitigations!$J$10</f>
        <v>8.5500000000000007</v>
      </c>
      <c r="G105" s="59">
        <f>T105*Mitigations!$K$10</f>
        <v>3</v>
      </c>
      <c r="H105" s="59">
        <f>U105*Mitigations!$K$10</f>
        <v>1</v>
      </c>
      <c r="I105" s="59">
        <f>V105*Mitigations!$K$10</f>
        <v>3</v>
      </c>
      <c r="J105" s="59">
        <f>W105*Mitigations!$K$10</f>
        <v>7</v>
      </c>
      <c r="K105" s="59">
        <f>X105*Mitigations!$L$10</f>
        <v>60</v>
      </c>
      <c r="L105" s="59">
        <f>Y105*Mitigations!$L$10</f>
        <v>37</v>
      </c>
      <c r="M105" s="59">
        <f>Z105*Mitigations!$L$10</f>
        <v>61</v>
      </c>
      <c r="N105" s="59">
        <f>AA105*Mitigations!$L$10</f>
        <v>37</v>
      </c>
      <c r="O105" s="59"/>
      <c r="P105" s="59">
        <v>15.5</v>
      </c>
      <c r="Q105" s="59">
        <v>8</v>
      </c>
      <c r="R105" s="59">
        <v>9.81</v>
      </c>
      <c r="S105" s="59">
        <v>8.5500000000000007</v>
      </c>
      <c r="T105" s="59">
        <v>3</v>
      </c>
      <c r="U105" s="59">
        <v>1</v>
      </c>
      <c r="V105" s="59">
        <v>3</v>
      </c>
      <c r="W105" s="59">
        <v>7</v>
      </c>
      <c r="X105" s="59">
        <v>60</v>
      </c>
      <c r="Y105" s="59">
        <v>37</v>
      </c>
      <c r="Z105" s="59">
        <v>61</v>
      </c>
      <c r="AA105" s="59">
        <v>37</v>
      </c>
    </row>
    <row r="106" spans="1:27" x14ac:dyDescent="0.35">
      <c r="A106" s="59"/>
      <c r="B106" s="59"/>
      <c r="C106" s="59">
        <f>P106*Mitigations!$J$10</f>
        <v>7.6</v>
      </c>
      <c r="D106" s="59">
        <f>Q106*Mitigations!$J$10</f>
        <v>8.1999999999999993</v>
      </c>
      <c r="E106" s="59">
        <f>R106*Mitigations!$J$10</f>
        <v>8.1</v>
      </c>
      <c r="F106" s="59">
        <f>S106*Mitigations!$J$10</f>
        <v>6.39</v>
      </c>
      <c r="G106" s="59">
        <f>T106*Mitigations!$K$10</f>
        <v>6</v>
      </c>
      <c r="H106" s="59">
        <f>U106*Mitigations!$K$10</f>
        <v>1</v>
      </c>
      <c r="I106" s="59">
        <f>V106*Mitigations!$K$10</f>
        <v>6</v>
      </c>
      <c r="J106" s="59">
        <f>W106*Mitigations!$K$10</f>
        <v>6</v>
      </c>
      <c r="K106" s="59">
        <f>X106*Mitigations!$L$10</f>
        <v>148</v>
      </c>
      <c r="L106" s="59">
        <f>Y106*Mitigations!$L$10</f>
        <v>36</v>
      </c>
      <c r="M106" s="59">
        <f>Z106*Mitigations!$L$10</f>
        <v>341</v>
      </c>
      <c r="N106" s="59">
        <f>AA106*Mitigations!$L$10</f>
        <v>47</v>
      </c>
      <c r="O106" s="59"/>
      <c r="P106" s="59">
        <v>7.6</v>
      </c>
      <c r="Q106" s="59">
        <v>8.1999999999999993</v>
      </c>
      <c r="R106" s="59">
        <v>8.1</v>
      </c>
      <c r="S106" s="59">
        <v>6.39</v>
      </c>
      <c r="T106" s="59">
        <v>6</v>
      </c>
      <c r="U106" s="59">
        <v>1</v>
      </c>
      <c r="V106" s="59">
        <v>6</v>
      </c>
      <c r="W106" s="59">
        <v>6</v>
      </c>
      <c r="X106" s="59">
        <v>148</v>
      </c>
      <c r="Y106" s="59">
        <v>36</v>
      </c>
      <c r="Z106" s="59">
        <v>341</v>
      </c>
      <c r="AA106" s="59">
        <v>47</v>
      </c>
    </row>
    <row r="107" spans="1:27" x14ac:dyDescent="0.35">
      <c r="A107" s="59"/>
      <c r="B107" s="59"/>
      <c r="C107" s="59">
        <f>P107*Mitigations!$J$10</f>
        <v>12.3</v>
      </c>
      <c r="D107" s="59">
        <f>Q107*Mitigations!$J$10</f>
        <v>8.1</v>
      </c>
      <c r="E107" s="59">
        <f>R107*Mitigations!$J$10</f>
        <v>8.91</v>
      </c>
      <c r="F107" s="59">
        <f>S107*Mitigations!$J$10</f>
        <v>7.38</v>
      </c>
      <c r="G107" s="59">
        <f>T107*Mitigations!$K$10</f>
        <v>9</v>
      </c>
      <c r="H107" s="59">
        <f>U107*Mitigations!$K$10</f>
        <v>1</v>
      </c>
      <c r="I107" s="59">
        <f>V107*Mitigations!$K$10</f>
        <v>6</v>
      </c>
      <c r="J107" s="59">
        <f>W107*Mitigations!$K$10</f>
        <v>2</v>
      </c>
      <c r="K107" s="59">
        <f>X107*Mitigations!$L$10</f>
        <v>166</v>
      </c>
      <c r="L107" s="59">
        <f>Y107*Mitigations!$L$10</f>
        <v>32</v>
      </c>
      <c r="M107" s="59">
        <f>Z107*Mitigations!$L$10</f>
        <v>95</v>
      </c>
      <c r="N107" s="59">
        <f>AA107*Mitigations!$L$10</f>
        <v>53</v>
      </c>
      <c r="O107" s="59"/>
      <c r="P107" s="59">
        <v>12.3</v>
      </c>
      <c r="Q107" s="59">
        <v>8.1</v>
      </c>
      <c r="R107" s="59">
        <v>8.91</v>
      </c>
      <c r="S107" s="59">
        <v>7.38</v>
      </c>
      <c r="T107" s="59">
        <v>9</v>
      </c>
      <c r="U107" s="59">
        <v>1</v>
      </c>
      <c r="V107" s="59">
        <v>6</v>
      </c>
      <c r="W107" s="59">
        <v>2</v>
      </c>
      <c r="X107" s="59">
        <v>166</v>
      </c>
      <c r="Y107" s="59">
        <v>32</v>
      </c>
      <c r="Z107" s="59">
        <v>95</v>
      </c>
      <c r="AA107" s="59">
        <v>53</v>
      </c>
    </row>
    <row r="108" spans="1:27" x14ac:dyDescent="0.35">
      <c r="A108" s="59"/>
      <c r="B108" s="59"/>
      <c r="C108" s="59">
        <f>P108*Mitigations!$J$10</f>
        <v>8.3000000000000007</v>
      </c>
      <c r="D108" s="59">
        <f>Q108*Mitigations!$J$10</f>
        <v>7.6</v>
      </c>
      <c r="E108" s="59">
        <f>R108*Mitigations!$J$10</f>
        <v>6.2100000000000009</v>
      </c>
      <c r="F108" s="59">
        <f>S108*Mitigations!$J$10</f>
        <v>8.01</v>
      </c>
      <c r="G108" s="59">
        <f>T108*Mitigations!$K$10</f>
        <v>9</v>
      </c>
      <c r="H108" s="59">
        <f>U108*Mitigations!$K$10</f>
        <v>3</v>
      </c>
      <c r="I108" s="59">
        <f>V108*Mitigations!$K$10</f>
        <v>3</v>
      </c>
      <c r="J108" s="59">
        <f>W108*Mitigations!$K$10</f>
        <v>9</v>
      </c>
      <c r="K108" s="59">
        <f>X108*Mitigations!$L$10</f>
        <v>227</v>
      </c>
      <c r="L108" s="59">
        <f>Y108*Mitigations!$L$10</f>
        <v>17</v>
      </c>
      <c r="M108" s="59">
        <f>Z108*Mitigations!$L$10</f>
        <v>53</v>
      </c>
      <c r="N108" s="59">
        <f>AA108*Mitigations!$L$10</f>
        <v>40</v>
      </c>
      <c r="O108" s="59"/>
      <c r="P108" s="59">
        <v>8.3000000000000007</v>
      </c>
      <c r="Q108" s="59">
        <v>7.6</v>
      </c>
      <c r="R108" s="59">
        <v>6.2100000000000009</v>
      </c>
      <c r="S108" s="59">
        <v>8.01</v>
      </c>
      <c r="T108" s="59">
        <v>9</v>
      </c>
      <c r="U108" s="59">
        <v>3</v>
      </c>
      <c r="V108" s="59">
        <v>3</v>
      </c>
      <c r="W108" s="59">
        <v>9</v>
      </c>
      <c r="X108" s="59">
        <v>227</v>
      </c>
      <c r="Y108" s="59">
        <v>17</v>
      </c>
      <c r="Z108" s="59">
        <v>53</v>
      </c>
      <c r="AA108" s="59">
        <v>40</v>
      </c>
    </row>
    <row r="109" spans="1:27" x14ac:dyDescent="0.35">
      <c r="A109" s="59"/>
      <c r="B109" s="59"/>
      <c r="C109" s="59">
        <f>P109*Mitigations!$J$10</f>
        <v>9.9</v>
      </c>
      <c r="D109" s="59">
        <f>Q109*Mitigations!$J$10</f>
        <v>9.9</v>
      </c>
      <c r="E109" s="59">
        <f>R109*Mitigations!$J$10</f>
        <v>7.11</v>
      </c>
      <c r="F109" s="59">
        <f>S109*Mitigations!$J$10</f>
        <v>6.39</v>
      </c>
      <c r="G109" s="59">
        <f>T109*Mitigations!$K$10</f>
        <v>2</v>
      </c>
      <c r="H109" s="59">
        <f>U109*Mitigations!$K$10</f>
        <v>2</v>
      </c>
      <c r="I109" s="59">
        <f>V109*Mitigations!$K$10</f>
        <v>6</v>
      </c>
      <c r="J109" s="59">
        <f>W109*Mitigations!$K$10</f>
        <v>4</v>
      </c>
      <c r="K109" s="59">
        <f>X109*Mitigations!$L$10</f>
        <v>146</v>
      </c>
      <c r="L109" s="59">
        <f>Y109*Mitigations!$L$10</f>
        <v>38</v>
      </c>
      <c r="M109" s="59">
        <f>Z109*Mitigations!$L$10</f>
        <v>278</v>
      </c>
      <c r="N109" s="59">
        <f>AA109*Mitigations!$L$10</f>
        <v>37</v>
      </c>
      <c r="O109" s="59"/>
      <c r="P109" s="59">
        <v>9.9</v>
      </c>
      <c r="Q109" s="59">
        <v>9.9</v>
      </c>
      <c r="R109" s="59">
        <v>7.11</v>
      </c>
      <c r="S109" s="59">
        <v>6.39</v>
      </c>
      <c r="T109" s="59">
        <v>2</v>
      </c>
      <c r="U109" s="59">
        <v>2</v>
      </c>
      <c r="V109" s="59">
        <v>6</v>
      </c>
      <c r="W109" s="59">
        <v>4</v>
      </c>
      <c r="X109" s="59">
        <v>146</v>
      </c>
      <c r="Y109" s="59">
        <v>38</v>
      </c>
      <c r="Z109" s="59">
        <v>278</v>
      </c>
      <c r="AA109" s="59">
        <v>37</v>
      </c>
    </row>
    <row r="110" spans="1:27" x14ac:dyDescent="0.35">
      <c r="A110" s="59"/>
      <c r="B110" s="59"/>
      <c r="C110" s="59">
        <f>P110*Mitigations!$J$10</f>
        <v>10.8</v>
      </c>
      <c r="D110" s="59">
        <f>Q110*Mitigations!$J$10</f>
        <v>7.8</v>
      </c>
      <c r="E110" s="59">
        <f>R110*Mitigations!$J$10</f>
        <v>9.3600000000000012</v>
      </c>
      <c r="F110" s="59">
        <f>S110*Mitigations!$J$10</f>
        <v>7.9200000000000008</v>
      </c>
      <c r="G110" s="59">
        <f>T110*Mitigations!$K$10</f>
        <v>6</v>
      </c>
      <c r="H110" s="59">
        <f>U110*Mitigations!$K$10</f>
        <v>5</v>
      </c>
      <c r="I110" s="59">
        <f>V110*Mitigations!$K$10</f>
        <v>7</v>
      </c>
      <c r="J110" s="59">
        <f>W110*Mitigations!$K$10</f>
        <v>5</v>
      </c>
      <c r="K110" s="59">
        <f>X110*Mitigations!$L$10</f>
        <v>96</v>
      </c>
      <c r="L110" s="59">
        <f>Y110*Mitigations!$L$10</f>
        <v>43</v>
      </c>
      <c r="M110" s="59">
        <f>Z110*Mitigations!$L$10</f>
        <v>108</v>
      </c>
      <c r="N110" s="59">
        <f>AA110*Mitigations!$L$10</f>
        <v>46</v>
      </c>
      <c r="O110" s="59"/>
      <c r="P110" s="59">
        <v>10.8</v>
      </c>
      <c r="Q110" s="59">
        <v>7.8</v>
      </c>
      <c r="R110" s="59">
        <v>9.3600000000000012</v>
      </c>
      <c r="S110" s="59">
        <v>7.9200000000000008</v>
      </c>
      <c r="T110" s="59">
        <v>6</v>
      </c>
      <c r="U110" s="59">
        <v>5</v>
      </c>
      <c r="V110" s="59">
        <v>7</v>
      </c>
      <c r="W110" s="59">
        <v>5</v>
      </c>
      <c r="X110" s="59">
        <v>96</v>
      </c>
      <c r="Y110" s="59">
        <v>43</v>
      </c>
      <c r="Z110" s="59">
        <v>108</v>
      </c>
      <c r="AA110" s="59">
        <v>46</v>
      </c>
    </row>
    <row r="111" spans="1:27" x14ac:dyDescent="0.35">
      <c r="A111" s="59"/>
      <c r="B111" s="59"/>
      <c r="C111" s="59">
        <f>P111*Mitigations!$J$10</f>
        <v>9.4</v>
      </c>
      <c r="D111" s="59">
        <f>Q111*Mitigations!$J$10</f>
        <v>8.1999999999999993</v>
      </c>
      <c r="E111" s="59">
        <f>R111*Mitigations!$J$10</f>
        <v>6.12</v>
      </c>
      <c r="F111" s="59">
        <f>S111*Mitigations!$J$10</f>
        <v>7.9200000000000008</v>
      </c>
      <c r="G111" s="59">
        <f>T111*Mitigations!$K$10</f>
        <v>2</v>
      </c>
      <c r="H111" s="59">
        <f>U111*Mitigations!$K$10</f>
        <v>6</v>
      </c>
      <c r="I111" s="59">
        <f>V111*Mitigations!$K$10</f>
        <v>5</v>
      </c>
      <c r="J111" s="59">
        <f>W111*Mitigations!$K$10</f>
        <v>8</v>
      </c>
      <c r="K111" s="59">
        <f>X111*Mitigations!$L$10</f>
        <v>203</v>
      </c>
      <c r="L111" s="59">
        <f>Y111*Mitigations!$L$10</f>
        <v>77</v>
      </c>
      <c r="M111" s="59">
        <f>Z111*Mitigations!$L$10</f>
        <v>77</v>
      </c>
      <c r="N111" s="59">
        <f>AA111*Mitigations!$L$10</f>
        <v>39</v>
      </c>
      <c r="O111" s="59"/>
      <c r="P111" s="59">
        <v>9.4</v>
      </c>
      <c r="Q111" s="59">
        <v>8.1999999999999993</v>
      </c>
      <c r="R111" s="59">
        <v>6.12</v>
      </c>
      <c r="S111" s="59">
        <v>7.9200000000000008</v>
      </c>
      <c r="T111" s="59">
        <v>2</v>
      </c>
      <c r="U111" s="59">
        <v>6</v>
      </c>
      <c r="V111" s="59">
        <v>5</v>
      </c>
      <c r="W111" s="59">
        <v>8</v>
      </c>
      <c r="X111" s="59">
        <v>203</v>
      </c>
      <c r="Y111" s="59">
        <v>77</v>
      </c>
      <c r="Z111" s="59">
        <v>77</v>
      </c>
      <c r="AA111" s="59">
        <v>39</v>
      </c>
    </row>
    <row r="112" spans="1:27" x14ac:dyDescent="0.35">
      <c r="A112" s="59"/>
      <c r="B112" s="59"/>
      <c r="C112" s="59">
        <f>P112*Mitigations!$J$10</f>
        <v>10.5</v>
      </c>
      <c r="D112" s="59">
        <f>Q112*Mitigations!$J$10</f>
        <v>7.9</v>
      </c>
      <c r="E112" s="59">
        <f>R112*Mitigations!$J$10</f>
        <v>7.11</v>
      </c>
      <c r="F112" s="59">
        <f>S112*Mitigations!$J$10</f>
        <v>7.9200000000000008</v>
      </c>
      <c r="G112" s="59">
        <f>T112*Mitigations!$K$10</f>
        <v>3</v>
      </c>
      <c r="H112" s="59">
        <f>U112*Mitigations!$K$10</f>
        <v>3</v>
      </c>
      <c r="I112" s="59">
        <f>V112*Mitigations!$K$10</f>
        <v>4</v>
      </c>
      <c r="J112" s="59">
        <f>W112*Mitigations!$K$10</f>
        <v>7</v>
      </c>
      <c r="K112" s="59">
        <f>X112*Mitigations!$L$10</f>
        <v>170</v>
      </c>
      <c r="L112" s="59">
        <f>Y112*Mitigations!$L$10</f>
        <v>70</v>
      </c>
      <c r="M112" s="59">
        <f>Z112*Mitigations!$L$10</f>
        <v>69</v>
      </c>
      <c r="N112" s="59">
        <f>AA112*Mitigations!$L$10</f>
        <v>54</v>
      </c>
      <c r="O112" s="59"/>
      <c r="P112" s="59">
        <v>10.5</v>
      </c>
      <c r="Q112" s="59">
        <v>7.9</v>
      </c>
      <c r="R112" s="59">
        <v>7.11</v>
      </c>
      <c r="S112" s="59">
        <v>7.9200000000000008</v>
      </c>
      <c r="T112" s="59">
        <v>3</v>
      </c>
      <c r="U112" s="59">
        <v>3</v>
      </c>
      <c r="V112" s="59">
        <v>4</v>
      </c>
      <c r="W112" s="59">
        <v>7</v>
      </c>
      <c r="X112" s="59">
        <v>170</v>
      </c>
      <c r="Y112" s="59">
        <v>70</v>
      </c>
      <c r="Z112" s="59">
        <v>69</v>
      </c>
      <c r="AA112" s="59">
        <v>54</v>
      </c>
    </row>
    <row r="113" spans="1:27" x14ac:dyDescent="0.35">
      <c r="A113" s="59"/>
      <c r="B113" s="59"/>
      <c r="C113" s="59">
        <f>P113*Mitigations!$J$10</f>
        <v>7.6</v>
      </c>
      <c r="D113" s="59">
        <f>Q113*Mitigations!$J$10</f>
        <v>8.1</v>
      </c>
      <c r="E113" s="59">
        <f>R113*Mitigations!$J$10</f>
        <v>6.9300000000000006</v>
      </c>
      <c r="F113" s="59">
        <f>S113*Mitigations!$J$10</f>
        <v>5.9399999999999995</v>
      </c>
      <c r="G113" s="59">
        <f>T113*Mitigations!$K$10</f>
        <v>3</v>
      </c>
      <c r="H113" s="59">
        <f>U113*Mitigations!$K$10</f>
        <v>4</v>
      </c>
      <c r="I113" s="59">
        <f>V113*Mitigations!$K$10</f>
        <v>3</v>
      </c>
      <c r="J113" s="59">
        <f>W113*Mitigations!$K$10</f>
        <v>7</v>
      </c>
      <c r="K113" s="59">
        <f>X113*Mitigations!$L$10</f>
        <v>119</v>
      </c>
      <c r="L113" s="59">
        <f>Y113*Mitigations!$L$10</f>
        <v>39</v>
      </c>
      <c r="M113" s="59">
        <f>Z113*Mitigations!$L$10</f>
        <v>56</v>
      </c>
      <c r="N113" s="59">
        <f>AA113*Mitigations!$L$10</f>
        <v>28</v>
      </c>
      <c r="O113" s="59"/>
      <c r="P113" s="59">
        <v>7.6</v>
      </c>
      <c r="Q113" s="59">
        <v>8.1</v>
      </c>
      <c r="R113" s="59">
        <v>6.9300000000000006</v>
      </c>
      <c r="S113" s="59">
        <v>5.9399999999999995</v>
      </c>
      <c r="T113" s="59">
        <v>3</v>
      </c>
      <c r="U113" s="59">
        <v>4</v>
      </c>
      <c r="V113" s="59">
        <v>3</v>
      </c>
      <c r="W113" s="59">
        <v>7</v>
      </c>
      <c r="X113" s="59">
        <v>119</v>
      </c>
      <c r="Y113" s="59">
        <v>39</v>
      </c>
      <c r="Z113" s="59">
        <v>56</v>
      </c>
      <c r="AA113" s="59">
        <v>28</v>
      </c>
    </row>
    <row r="114" spans="1:27" x14ac:dyDescent="0.35">
      <c r="A114" s="59"/>
      <c r="B114" s="59"/>
      <c r="C114" s="59">
        <f>P114*Mitigations!$J$10</f>
        <v>11</v>
      </c>
      <c r="D114" s="59">
        <f>Q114*Mitigations!$J$10</f>
        <v>6.5</v>
      </c>
      <c r="E114" s="59">
        <f>R114*Mitigations!$J$10</f>
        <v>10.8</v>
      </c>
      <c r="F114" s="59">
        <f>S114*Mitigations!$J$10</f>
        <v>7.8299999999999992</v>
      </c>
      <c r="G114" s="59">
        <f>T114*Mitigations!$K$10</f>
        <v>4</v>
      </c>
      <c r="H114" s="59">
        <f>U114*Mitigations!$K$10</f>
        <v>4</v>
      </c>
      <c r="I114" s="59">
        <f>V114*Mitigations!$K$10</f>
        <v>5</v>
      </c>
      <c r="J114" s="59">
        <f>W114*Mitigations!$K$10</f>
        <v>8</v>
      </c>
      <c r="K114" s="59">
        <f>X114*Mitigations!$L$10</f>
        <v>127</v>
      </c>
      <c r="L114" s="59">
        <f>Y114*Mitigations!$L$10</f>
        <v>23</v>
      </c>
      <c r="M114" s="59">
        <f>Z114*Mitigations!$L$10</f>
        <v>56</v>
      </c>
      <c r="N114" s="59">
        <f>AA114*Mitigations!$L$10</f>
        <v>62</v>
      </c>
      <c r="O114" s="59"/>
      <c r="P114" s="59">
        <v>11</v>
      </c>
      <c r="Q114" s="59">
        <v>6.5</v>
      </c>
      <c r="R114" s="59">
        <v>10.8</v>
      </c>
      <c r="S114" s="59">
        <v>7.8299999999999992</v>
      </c>
      <c r="T114" s="59">
        <v>4</v>
      </c>
      <c r="U114" s="59">
        <v>4</v>
      </c>
      <c r="V114" s="59">
        <v>5</v>
      </c>
      <c r="W114" s="59">
        <v>8</v>
      </c>
      <c r="X114" s="59">
        <v>127</v>
      </c>
      <c r="Y114" s="59">
        <v>23</v>
      </c>
      <c r="Z114" s="59">
        <v>56</v>
      </c>
      <c r="AA114" s="59">
        <v>62</v>
      </c>
    </row>
    <row r="115" spans="1:27" x14ac:dyDescent="0.35">
      <c r="A115" s="59"/>
      <c r="B115" s="59"/>
      <c r="C115" s="59">
        <f>P115*Mitigations!$J$10</f>
        <v>12.8</v>
      </c>
      <c r="D115" s="59">
        <f>Q115*Mitigations!$J$10</f>
        <v>9.1</v>
      </c>
      <c r="E115" s="59">
        <f>R115*Mitigations!$J$10</f>
        <v>12.69</v>
      </c>
      <c r="F115" s="59">
        <f>S115*Mitigations!$J$10</f>
        <v>7.29</v>
      </c>
      <c r="G115" s="59">
        <f>T115*Mitigations!$K$10</f>
        <v>7</v>
      </c>
      <c r="H115" s="59">
        <f>U115*Mitigations!$K$10</f>
        <v>2</v>
      </c>
      <c r="I115" s="59">
        <f>V115*Mitigations!$K$10</f>
        <v>2</v>
      </c>
      <c r="J115" s="59">
        <f>W115*Mitigations!$K$10</f>
        <v>8</v>
      </c>
      <c r="K115" s="59">
        <f>X115*Mitigations!$L$10</f>
        <v>156</v>
      </c>
      <c r="L115" s="59">
        <f>Y115*Mitigations!$L$10</f>
        <v>13</v>
      </c>
      <c r="M115" s="59">
        <f>Z115*Mitigations!$L$10</f>
        <v>87</v>
      </c>
      <c r="N115" s="59">
        <f>AA115*Mitigations!$L$10</f>
        <v>30</v>
      </c>
      <c r="O115" s="59"/>
      <c r="P115" s="59">
        <v>12.8</v>
      </c>
      <c r="Q115" s="59">
        <v>9.1</v>
      </c>
      <c r="R115" s="59">
        <v>12.69</v>
      </c>
      <c r="S115" s="59">
        <v>7.29</v>
      </c>
      <c r="T115" s="59">
        <v>7</v>
      </c>
      <c r="U115" s="59">
        <v>2</v>
      </c>
      <c r="V115" s="59">
        <v>2</v>
      </c>
      <c r="W115" s="59">
        <v>8</v>
      </c>
      <c r="X115" s="59">
        <v>156</v>
      </c>
      <c r="Y115" s="59">
        <v>13</v>
      </c>
      <c r="Z115" s="59">
        <v>87</v>
      </c>
      <c r="AA115" s="59">
        <v>30</v>
      </c>
    </row>
    <row r="116" spans="1:27" x14ac:dyDescent="0.35">
      <c r="A116" s="59"/>
      <c r="B116" s="59"/>
      <c r="C116" s="59">
        <f>P116*Mitigations!$J$10</f>
        <v>9.8000000000000007</v>
      </c>
      <c r="D116" s="59">
        <f>Q116*Mitigations!$J$10</f>
        <v>8.6999999999999993</v>
      </c>
      <c r="E116" s="59">
        <f>R116*Mitigations!$J$10</f>
        <v>13.32</v>
      </c>
      <c r="F116" s="59">
        <f>S116*Mitigations!$J$10</f>
        <v>6.48</v>
      </c>
      <c r="G116" s="59">
        <f>T116*Mitigations!$K$10</f>
        <v>4</v>
      </c>
      <c r="H116" s="59">
        <f>U116*Mitigations!$K$10</f>
        <v>0</v>
      </c>
      <c r="I116" s="59">
        <f>V116*Mitigations!$K$10</f>
        <v>6</v>
      </c>
      <c r="J116" s="59">
        <f>W116*Mitigations!$K$10</f>
        <v>5</v>
      </c>
      <c r="K116" s="59">
        <f>X116*Mitigations!$L$10</f>
        <v>186</v>
      </c>
      <c r="L116" s="59">
        <f>Y116*Mitigations!$L$10</f>
        <v>25</v>
      </c>
      <c r="M116" s="59">
        <f>Z116*Mitigations!$L$10</f>
        <v>124</v>
      </c>
      <c r="N116" s="59">
        <f>AA116*Mitigations!$L$10</f>
        <v>56</v>
      </c>
      <c r="O116" s="59"/>
      <c r="P116" s="59">
        <v>9.8000000000000007</v>
      </c>
      <c r="Q116" s="59">
        <v>8.6999999999999993</v>
      </c>
      <c r="R116" s="59">
        <v>13.32</v>
      </c>
      <c r="S116" s="59">
        <v>6.48</v>
      </c>
      <c r="T116" s="59">
        <v>4</v>
      </c>
      <c r="U116" s="59">
        <v>0</v>
      </c>
      <c r="V116" s="59">
        <v>6</v>
      </c>
      <c r="W116" s="59">
        <v>5</v>
      </c>
      <c r="X116" s="59">
        <v>186</v>
      </c>
      <c r="Y116" s="59">
        <v>25</v>
      </c>
      <c r="Z116" s="59">
        <v>124</v>
      </c>
      <c r="AA116" s="59">
        <v>56</v>
      </c>
    </row>
    <row r="117" spans="1:27" x14ac:dyDescent="0.35">
      <c r="A117" s="59"/>
      <c r="B117" s="59"/>
      <c r="C117" s="59">
        <f>P117*Mitigations!$J$10</f>
        <v>8.9</v>
      </c>
      <c r="D117" s="59">
        <f>Q117*Mitigations!$J$10</f>
        <v>9.5</v>
      </c>
      <c r="E117" s="59">
        <f>R117*Mitigations!$J$10</f>
        <v>9</v>
      </c>
      <c r="F117" s="59">
        <f>S117*Mitigations!$J$10</f>
        <v>7.8299999999999992</v>
      </c>
      <c r="G117" s="59">
        <f>T117*Mitigations!$K$10</f>
        <v>8</v>
      </c>
      <c r="H117" s="59">
        <f>U117*Mitigations!$K$10</f>
        <v>4</v>
      </c>
      <c r="I117" s="59">
        <f>V117*Mitigations!$K$10</f>
        <v>4</v>
      </c>
      <c r="J117" s="59">
        <f>W117*Mitigations!$K$10</f>
        <v>3</v>
      </c>
      <c r="K117" s="59">
        <f>X117*Mitigations!$L$10</f>
        <v>118</v>
      </c>
      <c r="L117" s="59">
        <f>Y117*Mitigations!$L$10</f>
        <v>36</v>
      </c>
      <c r="M117" s="59">
        <f>Z117*Mitigations!$L$10</f>
        <v>53</v>
      </c>
      <c r="N117" s="59">
        <f>AA117*Mitigations!$L$10</f>
        <v>65</v>
      </c>
      <c r="O117" s="59"/>
      <c r="P117" s="59">
        <v>8.9</v>
      </c>
      <c r="Q117" s="59">
        <v>9.5</v>
      </c>
      <c r="R117" s="59">
        <v>9</v>
      </c>
      <c r="S117" s="59">
        <v>7.8299999999999992</v>
      </c>
      <c r="T117" s="59">
        <v>8</v>
      </c>
      <c r="U117" s="59">
        <v>4</v>
      </c>
      <c r="V117" s="59">
        <v>4</v>
      </c>
      <c r="W117" s="59">
        <v>3</v>
      </c>
      <c r="X117" s="59">
        <v>118</v>
      </c>
      <c r="Y117" s="59">
        <v>36</v>
      </c>
      <c r="Z117" s="59">
        <v>53</v>
      </c>
      <c r="AA117" s="59">
        <v>65</v>
      </c>
    </row>
    <row r="118" spans="1:27" x14ac:dyDescent="0.35">
      <c r="A118" s="59"/>
      <c r="B118" s="59"/>
      <c r="C118" s="59">
        <f>P118*Mitigations!$J$10</f>
        <v>8.9</v>
      </c>
      <c r="D118" s="59">
        <f>Q118*Mitigations!$J$10</f>
        <v>8.1</v>
      </c>
      <c r="E118" s="59">
        <f>R118*Mitigations!$J$10</f>
        <v>9.7200000000000006</v>
      </c>
      <c r="F118" s="59">
        <f>S118*Mitigations!$J$10</f>
        <v>7.2</v>
      </c>
      <c r="G118" s="59">
        <f>T118*Mitigations!$K$10</f>
        <v>4</v>
      </c>
      <c r="H118" s="59">
        <f>U118*Mitigations!$K$10</f>
        <v>3</v>
      </c>
      <c r="I118" s="59">
        <f>V118*Mitigations!$K$10</f>
        <v>5</v>
      </c>
      <c r="J118" s="59">
        <f>W118*Mitigations!$K$10</f>
        <v>6</v>
      </c>
      <c r="K118" s="59">
        <f>X118*Mitigations!$L$10</f>
        <v>98</v>
      </c>
      <c r="L118" s="59">
        <f>Y118*Mitigations!$L$10</f>
        <v>40</v>
      </c>
      <c r="M118" s="59">
        <f>Z118*Mitigations!$L$10</f>
        <v>55</v>
      </c>
      <c r="N118" s="59">
        <f>AA118*Mitigations!$L$10</f>
        <v>52</v>
      </c>
      <c r="O118" s="59"/>
      <c r="P118" s="59">
        <v>8.9</v>
      </c>
      <c r="Q118" s="59">
        <v>8.1</v>
      </c>
      <c r="R118" s="59">
        <v>9.7200000000000006</v>
      </c>
      <c r="S118" s="59">
        <v>7.2</v>
      </c>
      <c r="T118" s="59">
        <v>4</v>
      </c>
      <c r="U118" s="59">
        <v>3</v>
      </c>
      <c r="V118" s="59">
        <v>5</v>
      </c>
      <c r="W118" s="59">
        <v>6</v>
      </c>
      <c r="X118" s="59">
        <v>98</v>
      </c>
      <c r="Y118" s="59">
        <v>40</v>
      </c>
      <c r="Z118" s="59">
        <v>55</v>
      </c>
      <c r="AA118" s="59">
        <v>52</v>
      </c>
    </row>
    <row r="119" spans="1:27" x14ac:dyDescent="0.35">
      <c r="A119" s="59"/>
      <c r="B119" s="59"/>
      <c r="C119" s="59">
        <f>P119*Mitigations!$J$10</f>
        <v>10.1</v>
      </c>
      <c r="D119" s="59">
        <f>Q119*Mitigations!$J$10</f>
        <v>7.9</v>
      </c>
      <c r="E119" s="59">
        <f>R119*Mitigations!$J$10</f>
        <v>9.09</v>
      </c>
      <c r="F119" s="59">
        <f>S119*Mitigations!$J$10</f>
        <v>6.48</v>
      </c>
      <c r="G119" s="59">
        <f>T119*Mitigations!$K$10</f>
        <v>6</v>
      </c>
      <c r="H119" s="59">
        <f>U119*Mitigations!$K$10</f>
        <v>4</v>
      </c>
      <c r="I119" s="59">
        <f>V119*Mitigations!$K$10</f>
        <v>2</v>
      </c>
      <c r="J119" s="59">
        <f>W119*Mitigations!$K$10</f>
        <v>3</v>
      </c>
      <c r="K119" s="59">
        <f>X119*Mitigations!$L$10</f>
        <v>146</v>
      </c>
      <c r="L119" s="59">
        <f>Y119*Mitigations!$L$10</f>
        <v>41</v>
      </c>
      <c r="M119" s="59">
        <f>Z119*Mitigations!$L$10</f>
        <v>66</v>
      </c>
      <c r="N119" s="59">
        <f>AA119*Mitigations!$L$10</f>
        <v>25</v>
      </c>
      <c r="O119" s="59"/>
      <c r="P119" s="59">
        <v>10.1</v>
      </c>
      <c r="Q119" s="59">
        <v>7.9</v>
      </c>
      <c r="R119" s="59">
        <v>9.09</v>
      </c>
      <c r="S119" s="59">
        <v>6.48</v>
      </c>
      <c r="T119" s="59">
        <v>6</v>
      </c>
      <c r="U119" s="59">
        <v>4</v>
      </c>
      <c r="V119" s="59">
        <v>2</v>
      </c>
      <c r="W119" s="59">
        <v>3</v>
      </c>
      <c r="X119" s="59">
        <v>146</v>
      </c>
      <c r="Y119" s="59">
        <v>41</v>
      </c>
      <c r="Z119" s="59">
        <v>66</v>
      </c>
      <c r="AA119" s="59">
        <v>25</v>
      </c>
    </row>
    <row r="120" spans="1:27" x14ac:dyDescent="0.35">
      <c r="A120" s="59"/>
      <c r="B120" s="59"/>
      <c r="C120" s="59">
        <f>P120*Mitigations!$J$10</f>
        <v>9.1999999999999993</v>
      </c>
      <c r="D120" s="59">
        <f>Q120*Mitigations!$J$10</f>
        <v>7.7</v>
      </c>
      <c r="E120" s="59">
        <f>R120*Mitigations!$J$10</f>
        <v>8.64</v>
      </c>
      <c r="F120" s="59">
        <f>S120*Mitigations!$J$10</f>
        <v>7.2</v>
      </c>
      <c r="G120" s="59">
        <f>T120*Mitigations!$K$10</f>
        <v>6</v>
      </c>
      <c r="H120" s="59">
        <f>U120*Mitigations!$K$10</f>
        <v>3</v>
      </c>
      <c r="I120" s="59">
        <f>V120*Mitigations!$K$10</f>
        <v>1</v>
      </c>
      <c r="J120" s="59">
        <f>W120*Mitigations!$K$10</f>
        <v>4</v>
      </c>
      <c r="K120" s="59">
        <f>X120*Mitigations!$L$10</f>
        <v>151</v>
      </c>
      <c r="L120" s="59">
        <f>Y120*Mitigations!$L$10</f>
        <v>62</v>
      </c>
      <c r="M120" s="59">
        <f>Z120*Mitigations!$L$10</f>
        <v>72</v>
      </c>
      <c r="N120" s="59">
        <f>AA120*Mitigations!$L$10</f>
        <v>48</v>
      </c>
      <c r="O120" s="59"/>
      <c r="P120" s="59">
        <v>9.1999999999999993</v>
      </c>
      <c r="Q120" s="59">
        <v>7.7</v>
      </c>
      <c r="R120" s="59">
        <v>8.64</v>
      </c>
      <c r="S120" s="59">
        <v>7.2</v>
      </c>
      <c r="T120" s="59">
        <v>6</v>
      </c>
      <c r="U120" s="59">
        <v>3</v>
      </c>
      <c r="V120" s="59">
        <v>1</v>
      </c>
      <c r="W120" s="59">
        <v>4</v>
      </c>
      <c r="X120" s="59">
        <v>151</v>
      </c>
      <c r="Y120" s="59">
        <v>62</v>
      </c>
      <c r="Z120" s="59">
        <v>72</v>
      </c>
      <c r="AA120" s="59">
        <v>48</v>
      </c>
    </row>
    <row r="121" spans="1:27" x14ac:dyDescent="0.35">
      <c r="A121" s="59"/>
      <c r="B121" s="59"/>
      <c r="C121" s="59">
        <f>P121*Mitigations!$J$10</f>
        <v>9</v>
      </c>
      <c r="D121" s="59">
        <f>Q121*Mitigations!$J$10</f>
        <v>8.6</v>
      </c>
      <c r="E121" s="59">
        <f>R121*Mitigations!$J$10</f>
        <v>8.19</v>
      </c>
      <c r="F121" s="59">
        <f>S121*Mitigations!$J$10</f>
        <v>7.11</v>
      </c>
      <c r="G121" s="59">
        <f>T121*Mitigations!$K$10</f>
        <v>5</v>
      </c>
      <c r="H121" s="59">
        <f>U121*Mitigations!$K$10</f>
        <v>5</v>
      </c>
      <c r="I121" s="59">
        <f>V121*Mitigations!$K$10</f>
        <v>2</v>
      </c>
      <c r="J121" s="59">
        <f>W121*Mitigations!$K$10</f>
        <v>4</v>
      </c>
      <c r="K121" s="59">
        <f>X121*Mitigations!$L$10</f>
        <v>88</v>
      </c>
      <c r="L121" s="59">
        <f>Y121*Mitigations!$L$10</f>
        <v>46</v>
      </c>
      <c r="M121" s="59">
        <f>Z121*Mitigations!$L$10</f>
        <v>83</v>
      </c>
      <c r="N121" s="59">
        <f>AA121*Mitigations!$L$10</f>
        <v>80</v>
      </c>
      <c r="O121" s="59"/>
      <c r="P121" s="59">
        <v>9</v>
      </c>
      <c r="Q121" s="59">
        <v>8.6</v>
      </c>
      <c r="R121" s="59">
        <v>8.19</v>
      </c>
      <c r="S121" s="59">
        <v>7.11</v>
      </c>
      <c r="T121" s="59">
        <v>5</v>
      </c>
      <c r="U121" s="59">
        <v>5</v>
      </c>
      <c r="V121" s="59">
        <v>2</v>
      </c>
      <c r="W121" s="59">
        <v>4</v>
      </c>
      <c r="X121" s="59">
        <v>88</v>
      </c>
      <c r="Y121" s="59">
        <v>46</v>
      </c>
      <c r="Z121" s="59">
        <v>83</v>
      </c>
      <c r="AA121" s="59">
        <v>80</v>
      </c>
    </row>
    <row r="122" spans="1:27" x14ac:dyDescent="0.35">
      <c r="A122" s="59"/>
      <c r="B122" s="59"/>
      <c r="C122" s="59">
        <f>P122*Mitigations!$J$10</f>
        <v>8.3000000000000007</v>
      </c>
      <c r="D122" s="59">
        <f>Q122*Mitigations!$J$10</f>
        <v>8.6999999999999993</v>
      </c>
      <c r="E122" s="59">
        <f>R122*Mitigations!$J$10</f>
        <v>6.3</v>
      </c>
      <c r="F122" s="59">
        <f>S122*Mitigations!$J$10</f>
        <v>7.02</v>
      </c>
      <c r="G122" s="59">
        <f>T122*Mitigations!$K$10</f>
        <v>6</v>
      </c>
      <c r="H122" s="59">
        <f>U122*Mitigations!$K$10</f>
        <v>2</v>
      </c>
      <c r="I122" s="59">
        <f>V122*Mitigations!$K$10</f>
        <v>11</v>
      </c>
      <c r="J122" s="59">
        <f>W122*Mitigations!$K$10</f>
        <v>5</v>
      </c>
      <c r="K122" s="59">
        <f>X122*Mitigations!$L$10</f>
        <v>45</v>
      </c>
      <c r="L122" s="59">
        <f>Y122*Mitigations!$L$10</f>
        <v>59</v>
      </c>
      <c r="M122" s="59">
        <f>Z122*Mitigations!$L$10</f>
        <v>77</v>
      </c>
      <c r="N122" s="59">
        <f>AA122*Mitigations!$L$10</f>
        <v>80</v>
      </c>
      <c r="O122" s="59"/>
      <c r="P122" s="59">
        <v>8.3000000000000007</v>
      </c>
      <c r="Q122" s="59">
        <v>8.6999999999999993</v>
      </c>
      <c r="R122" s="59">
        <v>6.3</v>
      </c>
      <c r="S122" s="59">
        <v>7.02</v>
      </c>
      <c r="T122" s="59">
        <v>6</v>
      </c>
      <c r="U122" s="59">
        <v>2</v>
      </c>
      <c r="V122" s="59">
        <v>11</v>
      </c>
      <c r="W122" s="59">
        <v>5</v>
      </c>
      <c r="X122" s="59">
        <v>45</v>
      </c>
      <c r="Y122" s="59">
        <v>59</v>
      </c>
      <c r="Z122" s="59">
        <v>77</v>
      </c>
      <c r="AA122" s="59">
        <v>80</v>
      </c>
    </row>
    <row r="123" spans="1:27" x14ac:dyDescent="0.35">
      <c r="A123" s="59"/>
      <c r="B123" s="59"/>
      <c r="C123" s="59">
        <f>P123*Mitigations!$J$10</f>
        <v>10.1</v>
      </c>
      <c r="D123" s="59">
        <f>Q123*Mitigations!$J$10</f>
        <v>6.7</v>
      </c>
      <c r="E123" s="59">
        <f>R123*Mitigations!$J$10</f>
        <v>10.98</v>
      </c>
      <c r="F123" s="59">
        <f>S123*Mitigations!$J$10</f>
        <v>8.370000000000001</v>
      </c>
      <c r="G123" s="59">
        <f>T123*Mitigations!$K$10</f>
        <v>8</v>
      </c>
      <c r="H123" s="59">
        <f>U123*Mitigations!$K$10</f>
        <v>2</v>
      </c>
      <c r="I123" s="59">
        <f>V123*Mitigations!$K$10</f>
        <v>7</v>
      </c>
      <c r="J123" s="59">
        <f>W123*Mitigations!$K$10</f>
        <v>4</v>
      </c>
      <c r="K123" s="59">
        <f>X123*Mitigations!$L$10</f>
        <v>110</v>
      </c>
      <c r="L123" s="59">
        <f>Y123*Mitigations!$L$10</f>
        <v>47</v>
      </c>
      <c r="M123" s="59">
        <f>Z123*Mitigations!$L$10</f>
        <v>72</v>
      </c>
      <c r="N123" s="59">
        <f>AA123*Mitigations!$L$10</f>
        <v>34</v>
      </c>
      <c r="O123" s="59"/>
      <c r="P123" s="59">
        <v>10.1</v>
      </c>
      <c r="Q123" s="59">
        <v>6.7</v>
      </c>
      <c r="R123" s="59">
        <v>10.98</v>
      </c>
      <c r="S123" s="59">
        <v>8.370000000000001</v>
      </c>
      <c r="T123" s="59">
        <v>8</v>
      </c>
      <c r="U123" s="59">
        <v>2</v>
      </c>
      <c r="V123" s="59">
        <v>7</v>
      </c>
      <c r="W123" s="59">
        <v>4</v>
      </c>
      <c r="X123" s="59">
        <v>110</v>
      </c>
      <c r="Y123" s="59">
        <v>47</v>
      </c>
      <c r="Z123" s="59">
        <v>72</v>
      </c>
      <c r="AA123" s="59">
        <v>34</v>
      </c>
    </row>
    <row r="124" spans="1:27" x14ac:dyDescent="0.35">
      <c r="A124" s="59"/>
      <c r="B124" s="59"/>
      <c r="C124" s="59">
        <f>P124*Mitigations!$J$10</f>
        <v>8.8000000000000007</v>
      </c>
      <c r="D124" s="59">
        <f>Q124*Mitigations!$J$10</f>
        <v>8.1</v>
      </c>
      <c r="E124" s="59">
        <f>R124*Mitigations!$J$10</f>
        <v>11.700000000000001</v>
      </c>
      <c r="F124" s="59">
        <f>S124*Mitigations!$J$10</f>
        <v>7.02</v>
      </c>
      <c r="G124" s="59">
        <f>T124*Mitigations!$K$10</f>
        <v>8</v>
      </c>
      <c r="H124" s="59">
        <f>U124*Mitigations!$K$10</f>
        <v>2</v>
      </c>
      <c r="I124" s="59">
        <f>V124*Mitigations!$K$10</f>
        <v>3</v>
      </c>
      <c r="J124" s="59">
        <f>W124*Mitigations!$K$10</f>
        <v>5</v>
      </c>
      <c r="K124" s="59">
        <f>X124*Mitigations!$L$10</f>
        <v>165</v>
      </c>
      <c r="L124" s="59">
        <f>Y124*Mitigations!$L$10</f>
        <v>32</v>
      </c>
      <c r="M124" s="59">
        <f>Z124*Mitigations!$L$10</f>
        <v>66</v>
      </c>
      <c r="N124" s="59">
        <f>AA124*Mitigations!$L$10</f>
        <v>32</v>
      </c>
      <c r="O124" s="59"/>
      <c r="P124" s="59">
        <v>8.8000000000000007</v>
      </c>
      <c r="Q124" s="59">
        <v>8.1</v>
      </c>
      <c r="R124" s="59">
        <v>11.700000000000001</v>
      </c>
      <c r="S124" s="59">
        <v>7.02</v>
      </c>
      <c r="T124" s="59">
        <v>8</v>
      </c>
      <c r="U124" s="59">
        <v>2</v>
      </c>
      <c r="V124" s="59">
        <v>3</v>
      </c>
      <c r="W124" s="59">
        <v>5</v>
      </c>
      <c r="X124" s="59">
        <v>165</v>
      </c>
      <c r="Y124" s="59">
        <v>32</v>
      </c>
      <c r="Z124" s="59">
        <v>66</v>
      </c>
      <c r="AA124" s="59">
        <v>32</v>
      </c>
    </row>
    <row r="125" spans="1:27" x14ac:dyDescent="0.35">
      <c r="A125" s="59"/>
      <c r="B125" s="59"/>
      <c r="C125" s="59">
        <f>P125*Mitigations!$J$10</f>
        <v>13.3</v>
      </c>
      <c r="D125" s="59">
        <f>Q125*Mitigations!$J$10</f>
        <v>7.8</v>
      </c>
      <c r="E125" s="59">
        <f>R125*Mitigations!$J$10</f>
        <v>11.79</v>
      </c>
      <c r="F125" s="59">
        <f>S125*Mitigations!$J$10</f>
        <v>5.7600000000000007</v>
      </c>
      <c r="G125" s="59">
        <f>T125*Mitigations!$K$10</f>
        <v>9</v>
      </c>
      <c r="H125" s="59">
        <f>U125*Mitigations!$K$10</f>
        <v>5</v>
      </c>
      <c r="I125" s="59">
        <f>V125*Mitigations!$K$10</f>
        <v>5</v>
      </c>
      <c r="J125" s="59">
        <f>W125*Mitigations!$K$10</f>
        <v>4</v>
      </c>
      <c r="K125" s="59">
        <f>X125*Mitigations!$L$10</f>
        <v>68</v>
      </c>
      <c r="L125" s="59">
        <f>Y125*Mitigations!$L$10</f>
        <v>42</v>
      </c>
      <c r="M125" s="59">
        <f>Z125*Mitigations!$L$10</f>
        <v>95</v>
      </c>
      <c r="N125" s="59">
        <f>AA125*Mitigations!$L$10</f>
        <v>43</v>
      </c>
      <c r="O125" s="59"/>
      <c r="P125" s="59">
        <v>13.3</v>
      </c>
      <c r="Q125" s="59">
        <v>7.8</v>
      </c>
      <c r="R125" s="59">
        <v>11.79</v>
      </c>
      <c r="S125" s="59">
        <v>5.7600000000000007</v>
      </c>
      <c r="T125" s="59">
        <v>9</v>
      </c>
      <c r="U125" s="59">
        <v>5</v>
      </c>
      <c r="V125" s="59">
        <v>5</v>
      </c>
      <c r="W125" s="59">
        <v>4</v>
      </c>
      <c r="X125" s="59">
        <v>68</v>
      </c>
      <c r="Y125" s="59">
        <v>42</v>
      </c>
      <c r="Z125" s="59">
        <v>95</v>
      </c>
      <c r="AA125" s="59">
        <v>43</v>
      </c>
    </row>
    <row r="126" spans="1:27" x14ac:dyDescent="0.35">
      <c r="A126" s="59"/>
      <c r="B126" s="59"/>
      <c r="C126" s="59">
        <f>P126*Mitigations!$J$10</f>
        <v>7.4</v>
      </c>
      <c r="D126" s="59">
        <f>Q126*Mitigations!$J$10</f>
        <v>7.8</v>
      </c>
      <c r="E126" s="59">
        <f>R126*Mitigations!$J$10</f>
        <v>8.370000000000001</v>
      </c>
      <c r="F126" s="59">
        <f>S126*Mitigations!$J$10</f>
        <v>8.370000000000001</v>
      </c>
      <c r="G126" s="59">
        <f>T126*Mitigations!$K$10</f>
        <v>7</v>
      </c>
      <c r="H126" s="59">
        <f>U126*Mitigations!$K$10</f>
        <v>1</v>
      </c>
      <c r="I126" s="59">
        <f>V126*Mitigations!$K$10</f>
        <v>3</v>
      </c>
      <c r="J126" s="59">
        <f>W126*Mitigations!$K$10</f>
        <v>7</v>
      </c>
      <c r="K126" s="59">
        <f>X126*Mitigations!$L$10</f>
        <v>152</v>
      </c>
      <c r="L126" s="59">
        <f>Y126*Mitigations!$L$10</f>
        <v>61</v>
      </c>
      <c r="M126" s="59">
        <f>Z126*Mitigations!$L$10</f>
        <v>63</v>
      </c>
      <c r="N126" s="59">
        <f>AA126*Mitigations!$L$10</f>
        <v>14</v>
      </c>
      <c r="O126" s="59"/>
      <c r="P126" s="59">
        <v>7.4</v>
      </c>
      <c r="Q126" s="59">
        <v>7.8</v>
      </c>
      <c r="R126" s="59">
        <v>8.370000000000001</v>
      </c>
      <c r="S126" s="59">
        <v>8.370000000000001</v>
      </c>
      <c r="T126" s="59">
        <v>7</v>
      </c>
      <c r="U126" s="59">
        <v>1</v>
      </c>
      <c r="V126" s="59">
        <v>3</v>
      </c>
      <c r="W126" s="59">
        <v>7</v>
      </c>
      <c r="X126" s="59">
        <v>152</v>
      </c>
      <c r="Y126" s="59">
        <v>61</v>
      </c>
      <c r="Z126" s="59">
        <v>63</v>
      </c>
      <c r="AA126" s="59">
        <v>14</v>
      </c>
    </row>
    <row r="127" spans="1:27" x14ac:dyDescent="0.35">
      <c r="A127" s="59"/>
      <c r="B127" s="59"/>
      <c r="C127" s="59">
        <f>P127*Mitigations!$J$10</f>
        <v>12.1</v>
      </c>
      <c r="D127" s="59">
        <f>Q127*Mitigations!$J$10</f>
        <v>7.5</v>
      </c>
      <c r="E127" s="59">
        <f>R127*Mitigations!$J$10</f>
        <v>13.32</v>
      </c>
      <c r="F127" s="59">
        <f>S127*Mitigations!$J$10</f>
        <v>8.01</v>
      </c>
      <c r="G127" s="59">
        <f>T127*Mitigations!$K$10</f>
        <v>2</v>
      </c>
      <c r="H127" s="59">
        <f>U127*Mitigations!$K$10</f>
        <v>2</v>
      </c>
      <c r="I127" s="59">
        <f>V127*Mitigations!$K$10</f>
        <v>10</v>
      </c>
      <c r="J127" s="59">
        <f>W127*Mitigations!$K$10</f>
        <v>2</v>
      </c>
      <c r="K127" s="59">
        <f>X127*Mitigations!$L$10</f>
        <v>120</v>
      </c>
      <c r="L127" s="59">
        <f>Y127*Mitigations!$L$10</f>
        <v>24</v>
      </c>
      <c r="M127" s="59">
        <f>Z127*Mitigations!$L$10</f>
        <v>82</v>
      </c>
      <c r="N127" s="59">
        <f>AA127*Mitigations!$L$10</f>
        <v>32</v>
      </c>
      <c r="O127" s="59"/>
      <c r="P127" s="59">
        <v>12.1</v>
      </c>
      <c r="Q127" s="59">
        <v>7.5</v>
      </c>
      <c r="R127" s="59">
        <v>13.32</v>
      </c>
      <c r="S127" s="59">
        <v>8.01</v>
      </c>
      <c r="T127" s="59">
        <v>2</v>
      </c>
      <c r="U127" s="59">
        <v>2</v>
      </c>
      <c r="V127" s="59">
        <v>10</v>
      </c>
      <c r="W127" s="59">
        <v>2</v>
      </c>
      <c r="X127" s="59">
        <v>120</v>
      </c>
      <c r="Y127" s="59">
        <v>24</v>
      </c>
      <c r="Z127" s="59">
        <v>82</v>
      </c>
      <c r="AA127" s="59">
        <v>32</v>
      </c>
    </row>
    <row r="128" spans="1:27" x14ac:dyDescent="0.35">
      <c r="A128" s="59"/>
      <c r="B128" s="59"/>
      <c r="C128" s="59">
        <f>P128*Mitigations!$J$10</f>
        <v>10.3</v>
      </c>
      <c r="D128" s="59">
        <f>Q128*Mitigations!$J$10</f>
        <v>7.3</v>
      </c>
      <c r="E128" s="59">
        <f>R128*Mitigations!$J$10</f>
        <v>9.3600000000000012</v>
      </c>
      <c r="F128" s="59">
        <f>S128*Mitigations!$J$10</f>
        <v>8.370000000000001</v>
      </c>
      <c r="G128" s="59">
        <f>T128*Mitigations!$K$10</f>
        <v>3</v>
      </c>
      <c r="H128" s="59">
        <f>U128*Mitigations!$K$10</f>
        <v>3</v>
      </c>
      <c r="I128" s="59">
        <f>V128*Mitigations!$K$10</f>
        <v>3</v>
      </c>
      <c r="J128" s="59">
        <f>W128*Mitigations!$K$10</f>
        <v>8</v>
      </c>
      <c r="K128" s="59">
        <f>X128*Mitigations!$L$10</f>
        <v>134</v>
      </c>
      <c r="L128" s="59">
        <f>Y128*Mitigations!$L$10</f>
        <v>51</v>
      </c>
      <c r="M128" s="59">
        <f>Z128*Mitigations!$L$10</f>
        <v>65</v>
      </c>
      <c r="N128" s="59">
        <f>AA128*Mitigations!$L$10</f>
        <v>58</v>
      </c>
      <c r="O128" s="59"/>
      <c r="P128" s="59">
        <v>10.3</v>
      </c>
      <c r="Q128" s="59">
        <v>7.3</v>
      </c>
      <c r="R128" s="59">
        <v>9.3600000000000012</v>
      </c>
      <c r="S128" s="59">
        <v>8.370000000000001</v>
      </c>
      <c r="T128" s="59">
        <v>3</v>
      </c>
      <c r="U128" s="59">
        <v>3</v>
      </c>
      <c r="V128" s="59">
        <v>3</v>
      </c>
      <c r="W128" s="59">
        <v>8</v>
      </c>
      <c r="X128" s="59">
        <v>134</v>
      </c>
      <c r="Y128" s="59">
        <v>51</v>
      </c>
      <c r="Z128" s="59">
        <v>65</v>
      </c>
      <c r="AA128" s="59">
        <v>58</v>
      </c>
    </row>
    <row r="129" spans="1:27" x14ac:dyDescent="0.35">
      <c r="A129" s="59"/>
      <c r="B129" s="59"/>
      <c r="C129" s="59">
        <f>P129*Mitigations!$J$10</f>
        <v>9.4</v>
      </c>
      <c r="D129" s="59">
        <f>Q129*Mitigations!$J$10</f>
        <v>7.5</v>
      </c>
      <c r="E129" s="59">
        <f>R129*Mitigations!$J$10</f>
        <v>7.38</v>
      </c>
      <c r="F129" s="59">
        <f>S129*Mitigations!$J$10</f>
        <v>6.9300000000000006</v>
      </c>
      <c r="G129" s="59">
        <f>T129*Mitigations!$K$10</f>
        <v>3</v>
      </c>
      <c r="H129" s="59">
        <f>U129*Mitigations!$K$10</f>
        <v>4</v>
      </c>
      <c r="I129" s="59">
        <f>V129*Mitigations!$K$10</f>
        <v>7</v>
      </c>
      <c r="J129" s="59">
        <f>W129*Mitigations!$K$10</f>
        <v>8</v>
      </c>
      <c r="K129" s="59">
        <f>X129*Mitigations!$L$10</f>
        <v>113</v>
      </c>
      <c r="L129" s="59">
        <f>Y129*Mitigations!$L$10</f>
        <v>64</v>
      </c>
      <c r="M129" s="59">
        <f>Z129*Mitigations!$L$10</f>
        <v>51</v>
      </c>
      <c r="N129" s="59">
        <f>AA129*Mitigations!$L$10</f>
        <v>46</v>
      </c>
      <c r="O129" s="59"/>
      <c r="P129" s="59">
        <v>9.4</v>
      </c>
      <c r="Q129" s="59">
        <v>7.5</v>
      </c>
      <c r="R129" s="59">
        <v>7.38</v>
      </c>
      <c r="S129" s="59">
        <v>6.9300000000000006</v>
      </c>
      <c r="T129" s="59">
        <v>3</v>
      </c>
      <c r="U129" s="59">
        <v>4</v>
      </c>
      <c r="V129" s="59">
        <v>7</v>
      </c>
      <c r="W129" s="59">
        <v>8</v>
      </c>
      <c r="X129" s="59">
        <v>113</v>
      </c>
      <c r="Y129" s="59">
        <v>64</v>
      </c>
      <c r="Z129" s="59">
        <v>51</v>
      </c>
      <c r="AA129" s="59">
        <v>46</v>
      </c>
    </row>
    <row r="130" spans="1:27" x14ac:dyDescent="0.35">
      <c r="A130" s="59"/>
      <c r="B130" s="59"/>
      <c r="C130" s="59">
        <f>P130*Mitigations!$J$10</f>
        <v>12.2</v>
      </c>
      <c r="D130" s="59">
        <f>Q130*Mitigations!$J$10</f>
        <v>8</v>
      </c>
      <c r="E130" s="59">
        <f>R130*Mitigations!$J$10</f>
        <v>8.19</v>
      </c>
      <c r="F130" s="59">
        <f>S130*Mitigations!$J$10</f>
        <v>5.58</v>
      </c>
      <c r="G130" s="59">
        <f>T130*Mitigations!$K$10</f>
        <v>5</v>
      </c>
      <c r="H130" s="59">
        <f>U130*Mitigations!$K$10</f>
        <v>5</v>
      </c>
      <c r="I130" s="59">
        <f>V130*Mitigations!$K$10</f>
        <v>10</v>
      </c>
      <c r="J130" s="59">
        <f>W130*Mitigations!$K$10</f>
        <v>10</v>
      </c>
      <c r="K130" s="59">
        <f>X130*Mitigations!$L$10</f>
        <v>197</v>
      </c>
      <c r="L130" s="59">
        <f>Y130*Mitigations!$L$10</f>
        <v>19</v>
      </c>
      <c r="M130" s="59">
        <f>Z130*Mitigations!$L$10</f>
        <v>72</v>
      </c>
      <c r="N130" s="59">
        <f>AA130*Mitigations!$L$10</f>
        <v>142</v>
      </c>
      <c r="O130" s="59"/>
      <c r="P130" s="59">
        <v>12.2</v>
      </c>
      <c r="Q130" s="59">
        <v>8</v>
      </c>
      <c r="R130" s="59">
        <v>8.19</v>
      </c>
      <c r="S130" s="59">
        <v>5.58</v>
      </c>
      <c r="T130" s="59">
        <v>5</v>
      </c>
      <c r="U130" s="59">
        <v>5</v>
      </c>
      <c r="V130" s="59">
        <v>10</v>
      </c>
      <c r="W130" s="59">
        <v>10</v>
      </c>
      <c r="X130" s="59">
        <v>197</v>
      </c>
      <c r="Y130" s="59">
        <v>19</v>
      </c>
      <c r="Z130" s="59">
        <v>72</v>
      </c>
      <c r="AA130" s="59">
        <v>142</v>
      </c>
    </row>
    <row r="131" spans="1:27" x14ac:dyDescent="0.35">
      <c r="A131" s="59"/>
      <c r="B131" s="59"/>
      <c r="C131" s="59">
        <f>P131*Mitigations!$J$10</f>
        <v>9.5</v>
      </c>
      <c r="D131" s="59">
        <f>Q131*Mitigations!$J$10</f>
        <v>9.8000000000000007</v>
      </c>
      <c r="E131" s="59">
        <f>R131*Mitigations!$J$10</f>
        <v>11.34</v>
      </c>
      <c r="F131" s="59">
        <f>S131*Mitigations!$J$10</f>
        <v>6.48</v>
      </c>
      <c r="G131" s="59">
        <f>T131*Mitigations!$K$10</f>
        <v>4</v>
      </c>
      <c r="H131" s="59">
        <f>U131*Mitigations!$K$10</f>
        <v>4</v>
      </c>
      <c r="I131" s="59">
        <f>V131*Mitigations!$K$10</f>
        <v>3</v>
      </c>
      <c r="J131" s="59">
        <f>W131*Mitigations!$K$10</f>
        <v>6</v>
      </c>
      <c r="K131" s="59">
        <f>X131*Mitigations!$L$10</f>
        <v>169</v>
      </c>
      <c r="L131" s="59">
        <f>Y131*Mitigations!$L$10</f>
        <v>23</v>
      </c>
      <c r="M131" s="59">
        <f>Z131*Mitigations!$L$10</f>
        <v>52</v>
      </c>
      <c r="N131" s="59">
        <f>AA131*Mitigations!$L$10</f>
        <v>30</v>
      </c>
      <c r="O131" s="59"/>
      <c r="P131" s="59">
        <v>9.5</v>
      </c>
      <c r="Q131" s="59">
        <v>9.8000000000000007</v>
      </c>
      <c r="R131" s="59">
        <v>11.34</v>
      </c>
      <c r="S131" s="59">
        <v>6.48</v>
      </c>
      <c r="T131" s="59">
        <v>4</v>
      </c>
      <c r="U131" s="59">
        <v>4</v>
      </c>
      <c r="V131" s="59">
        <v>3</v>
      </c>
      <c r="W131" s="59">
        <v>6</v>
      </c>
      <c r="X131" s="59">
        <v>169</v>
      </c>
      <c r="Y131" s="59">
        <v>23</v>
      </c>
      <c r="Z131" s="59">
        <v>52</v>
      </c>
      <c r="AA131" s="59">
        <v>30</v>
      </c>
    </row>
    <row r="132" spans="1:27" x14ac:dyDescent="0.35">
      <c r="A132" s="59"/>
      <c r="B132" s="59"/>
      <c r="C132" s="59">
        <f>P132*Mitigations!$J$10</f>
        <v>10.1</v>
      </c>
      <c r="D132" s="59">
        <f>Q132*Mitigations!$J$10</f>
        <v>7.5</v>
      </c>
      <c r="E132" s="59">
        <f>R132*Mitigations!$J$10</f>
        <v>9.2700000000000014</v>
      </c>
      <c r="F132" s="59">
        <f>S132*Mitigations!$J$10</f>
        <v>6.03</v>
      </c>
      <c r="G132" s="59">
        <f>T132*Mitigations!$K$10</f>
        <v>3</v>
      </c>
      <c r="H132" s="59">
        <f>U132*Mitigations!$K$10</f>
        <v>2</v>
      </c>
      <c r="I132" s="59">
        <f>V132*Mitigations!$K$10</f>
        <v>3</v>
      </c>
      <c r="J132" s="59">
        <f>W132*Mitigations!$K$10</f>
        <v>8</v>
      </c>
      <c r="K132" s="59">
        <f>X132*Mitigations!$L$10</f>
        <v>83</v>
      </c>
      <c r="L132" s="59">
        <f>Y132*Mitigations!$L$10</f>
        <v>32</v>
      </c>
      <c r="M132" s="59">
        <f>Z132*Mitigations!$L$10</f>
        <v>81</v>
      </c>
      <c r="N132" s="59">
        <f>AA132*Mitigations!$L$10</f>
        <v>60</v>
      </c>
      <c r="O132" s="59"/>
      <c r="P132" s="59">
        <v>10.1</v>
      </c>
      <c r="Q132" s="59">
        <v>7.5</v>
      </c>
      <c r="R132" s="59">
        <v>9.2700000000000014</v>
      </c>
      <c r="S132" s="59">
        <v>6.03</v>
      </c>
      <c r="T132" s="59">
        <v>3</v>
      </c>
      <c r="U132" s="59">
        <v>2</v>
      </c>
      <c r="V132" s="59">
        <v>3</v>
      </c>
      <c r="W132" s="59">
        <v>8</v>
      </c>
      <c r="X132" s="59">
        <v>83</v>
      </c>
      <c r="Y132" s="59">
        <v>32</v>
      </c>
      <c r="Z132" s="59">
        <v>81</v>
      </c>
      <c r="AA132" s="59">
        <v>60</v>
      </c>
    </row>
    <row r="133" spans="1:27" x14ac:dyDescent="0.35">
      <c r="A133" s="59"/>
      <c r="B133" s="59"/>
      <c r="C133" s="59">
        <f>P133*Mitigations!$J$10</f>
        <v>11.4</v>
      </c>
      <c r="D133" s="59">
        <f>Q133*Mitigations!$J$10</f>
        <v>8.1999999999999993</v>
      </c>
      <c r="E133" s="59">
        <f>R133*Mitigations!$J$10</f>
        <v>8.91</v>
      </c>
      <c r="F133" s="59">
        <f>S133*Mitigations!$J$10</f>
        <v>7.29</v>
      </c>
      <c r="G133" s="59">
        <f>T133*Mitigations!$K$10</f>
        <v>7</v>
      </c>
      <c r="H133" s="59">
        <f>U133*Mitigations!$K$10</f>
        <v>5</v>
      </c>
      <c r="I133" s="59">
        <f>V133*Mitigations!$K$10</f>
        <v>8</v>
      </c>
      <c r="J133" s="59">
        <f>W133*Mitigations!$K$10</f>
        <v>4</v>
      </c>
      <c r="K133" s="59">
        <f>X133*Mitigations!$L$10</f>
        <v>257</v>
      </c>
      <c r="L133" s="59">
        <f>Y133*Mitigations!$L$10</f>
        <v>16</v>
      </c>
      <c r="M133" s="59">
        <f>Z133*Mitigations!$L$10</f>
        <v>86</v>
      </c>
      <c r="N133" s="59">
        <f>AA133*Mitigations!$L$10</f>
        <v>43</v>
      </c>
      <c r="O133" s="59"/>
      <c r="P133" s="59">
        <v>11.4</v>
      </c>
      <c r="Q133" s="59">
        <v>8.1999999999999993</v>
      </c>
      <c r="R133" s="59">
        <v>8.91</v>
      </c>
      <c r="S133" s="59">
        <v>7.29</v>
      </c>
      <c r="T133" s="59">
        <v>7</v>
      </c>
      <c r="U133" s="59">
        <v>5</v>
      </c>
      <c r="V133" s="59">
        <v>8</v>
      </c>
      <c r="W133" s="59">
        <v>4</v>
      </c>
      <c r="X133" s="59">
        <v>257</v>
      </c>
      <c r="Y133" s="59">
        <v>16</v>
      </c>
      <c r="Z133" s="59">
        <v>86</v>
      </c>
      <c r="AA133" s="59">
        <v>43</v>
      </c>
    </row>
    <row r="134" spans="1:27" x14ac:dyDescent="0.35">
      <c r="A134" s="59"/>
      <c r="B134" s="59"/>
      <c r="C134" s="59">
        <f>P134*Mitigations!$J$10</f>
        <v>10.3</v>
      </c>
      <c r="D134" s="59">
        <f>Q134*Mitigations!$J$10</f>
        <v>9.5</v>
      </c>
      <c r="E134" s="59">
        <f>R134*Mitigations!$J$10</f>
        <v>10.53</v>
      </c>
      <c r="F134" s="59">
        <f>S134*Mitigations!$J$10</f>
        <v>6.84</v>
      </c>
      <c r="G134" s="59">
        <f>T134*Mitigations!$K$10</f>
        <v>4</v>
      </c>
      <c r="H134" s="59">
        <f>U134*Mitigations!$K$10</f>
        <v>5</v>
      </c>
      <c r="I134" s="59">
        <f>V134*Mitigations!$K$10</f>
        <v>3</v>
      </c>
      <c r="J134" s="59">
        <f>W134*Mitigations!$K$10</f>
        <v>4</v>
      </c>
      <c r="K134" s="59">
        <f>X134*Mitigations!$L$10</f>
        <v>81</v>
      </c>
      <c r="L134" s="59">
        <f>Y134*Mitigations!$L$10</f>
        <v>77</v>
      </c>
      <c r="M134" s="59">
        <f>Z134*Mitigations!$L$10</f>
        <v>120</v>
      </c>
      <c r="N134" s="59">
        <f>AA134*Mitigations!$L$10</f>
        <v>104</v>
      </c>
      <c r="O134" s="59"/>
      <c r="P134" s="59">
        <v>10.3</v>
      </c>
      <c r="Q134" s="59">
        <v>9.5</v>
      </c>
      <c r="R134" s="59">
        <v>10.53</v>
      </c>
      <c r="S134" s="59">
        <v>6.84</v>
      </c>
      <c r="T134" s="59">
        <v>4</v>
      </c>
      <c r="U134" s="59">
        <v>5</v>
      </c>
      <c r="V134" s="59">
        <v>3</v>
      </c>
      <c r="W134" s="59">
        <v>4</v>
      </c>
      <c r="X134" s="59">
        <v>81</v>
      </c>
      <c r="Y134" s="59">
        <v>77</v>
      </c>
      <c r="Z134" s="59">
        <v>120</v>
      </c>
      <c r="AA134" s="59">
        <v>104</v>
      </c>
    </row>
    <row r="135" spans="1:27" x14ac:dyDescent="0.35">
      <c r="A135" s="59"/>
      <c r="B135" s="59"/>
      <c r="C135" s="59">
        <f>P135*Mitigations!$J$10</f>
        <v>11.7</v>
      </c>
      <c r="D135" s="59">
        <f>Q135*Mitigations!$J$10</f>
        <v>7.8</v>
      </c>
      <c r="E135" s="59">
        <f>R135*Mitigations!$J$10</f>
        <v>10.35</v>
      </c>
      <c r="F135" s="59">
        <f>S135*Mitigations!$J$10</f>
        <v>7.4700000000000006</v>
      </c>
      <c r="G135" s="59">
        <f>T135*Mitigations!$K$10</f>
        <v>4</v>
      </c>
      <c r="H135" s="59">
        <f>U135*Mitigations!$K$10</f>
        <v>3</v>
      </c>
      <c r="I135" s="59">
        <f>V135*Mitigations!$K$10</f>
        <v>10</v>
      </c>
      <c r="J135" s="59">
        <f>W135*Mitigations!$K$10</f>
        <v>3</v>
      </c>
      <c r="K135" s="59">
        <f>X135*Mitigations!$L$10</f>
        <v>43</v>
      </c>
      <c r="L135" s="59">
        <f>Y135*Mitigations!$L$10</f>
        <v>85</v>
      </c>
      <c r="M135" s="59">
        <f>Z135*Mitigations!$L$10</f>
        <v>55</v>
      </c>
      <c r="N135" s="59">
        <f>AA135*Mitigations!$L$10</f>
        <v>66</v>
      </c>
      <c r="O135" s="59"/>
      <c r="P135" s="59">
        <v>11.7</v>
      </c>
      <c r="Q135" s="59">
        <v>7.8</v>
      </c>
      <c r="R135" s="59">
        <v>10.35</v>
      </c>
      <c r="S135" s="59">
        <v>7.4700000000000006</v>
      </c>
      <c r="T135" s="59">
        <v>4</v>
      </c>
      <c r="U135" s="59">
        <v>3</v>
      </c>
      <c r="V135" s="59">
        <v>10</v>
      </c>
      <c r="W135" s="59">
        <v>3</v>
      </c>
      <c r="X135" s="59">
        <v>43</v>
      </c>
      <c r="Y135" s="59">
        <v>85</v>
      </c>
      <c r="Z135" s="59">
        <v>55</v>
      </c>
      <c r="AA135" s="59">
        <v>66</v>
      </c>
    </row>
    <row r="136" spans="1:27" x14ac:dyDescent="0.35">
      <c r="A136" s="59"/>
      <c r="B136" s="59"/>
      <c r="C136" s="59">
        <f>P136*Mitigations!$J$10</f>
        <v>10.9</v>
      </c>
      <c r="D136" s="59">
        <f>Q136*Mitigations!$J$10</f>
        <v>9.6</v>
      </c>
      <c r="E136" s="59">
        <f>R136*Mitigations!$J$10</f>
        <v>7.38</v>
      </c>
      <c r="F136" s="59">
        <f>S136*Mitigations!$J$10</f>
        <v>6.39</v>
      </c>
      <c r="G136" s="59">
        <f>T136*Mitigations!$K$10</f>
        <v>4</v>
      </c>
      <c r="H136" s="59">
        <f>U136*Mitigations!$K$10</f>
        <v>6</v>
      </c>
      <c r="I136" s="59">
        <f>V136*Mitigations!$K$10</f>
        <v>9</v>
      </c>
      <c r="J136" s="59">
        <f>W136*Mitigations!$K$10</f>
        <v>3</v>
      </c>
      <c r="K136" s="59">
        <f>X136*Mitigations!$L$10</f>
        <v>132</v>
      </c>
      <c r="L136" s="59">
        <f>Y136*Mitigations!$L$10</f>
        <v>48</v>
      </c>
      <c r="M136" s="59">
        <f>Z136*Mitigations!$L$10</f>
        <v>117</v>
      </c>
      <c r="N136" s="59">
        <f>AA136*Mitigations!$L$10</f>
        <v>143</v>
      </c>
      <c r="O136" s="59"/>
      <c r="P136" s="59">
        <v>10.9</v>
      </c>
      <c r="Q136" s="59">
        <v>9.6</v>
      </c>
      <c r="R136" s="59">
        <v>7.38</v>
      </c>
      <c r="S136" s="59">
        <v>6.39</v>
      </c>
      <c r="T136" s="59">
        <v>4</v>
      </c>
      <c r="U136" s="59">
        <v>6</v>
      </c>
      <c r="V136" s="59">
        <v>9</v>
      </c>
      <c r="W136" s="59">
        <v>3</v>
      </c>
      <c r="X136" s="59">
        <v>132</v>
      </c>
      <c r="Y136" s="59">
        <v>48</v>
      </c>
      <c r="Z136" s="59">
        <v>117</v>
      </c>
      <c r="AA136" s="59">
        <v>143</v>
      </c>
    </row>
    <row r="137" spans="1:27" x14ac:dyDescent="0.35">
      <c r="A137" s="59"/>
      <c r="B137" s="59"/>
      <c r="C137" s="59">
        <f>P137*Mitigations!$J$10</f>
        <v>8.6</v>
      </c>
      <c r="D137" s="59">
        <f>Q137*Mitigations!$J$10</f>
        <v>7.1</v>
      </c>
      <c r="E137" s="59">
        <f>R137*Mitigations!$J$10</f>
        <v>11.610000000000001</v>
      </c>
      <c r="F137" s="59">
        <f>S137*Mitigations!$J$10</f>
        <v>5.49</v>
      </c>
      <c r="G137" s="59">
        <f>T137*Mitigations!$K$10</f>
        <v>3</v>
      </c>
      <c r="H137" s="59">
        <f>U137*Mitigations!$K$10</f>
        <v>3</v>
      </c>
      <c r="I137" s="59">
        <f>V137*Mitigations!$K$10</f>
        <v>2</v>
      </c>
      <c r="J137" s="59">
        <f>W137*Mitigations!$K$10</f>
        <v>5</v>
      </c>
      <c r="K137" s="59">
        <f>X137*Mitigations!$L$10</f>
        <v>121</v>
      </c>
      <c r="L137" s="59">
        <f>Y137*Mitigations!$L$10</f>
        <v>44</v>
      </c>
      <c r="M137" s="59">
        <f>Z137*Mitigations!$L$10</f>
        <v>56</v>
      </c>
      <c r="N137" s="59">
        <f>AA137*Mitigations!$L$10</f>
        <v>26</v>
      </c>
      <c r="O137" s="59"/>
      <c r="P137" s="59">
        <v>8.6</v>
      </c>
      <c r="Q137" s="59">
        <v>7.1</v>
      </c>
      <c r="R137" s="59">
        <v>11.610000000000001</v>
      </c>
      <c r="S137" s="59">
        <v>5.49</v>
      </c>
      <c r="T137" s="59">
        <v>3</v>
      </c>
      <c r="U137" s="59">
        <v>3</v>
      </c>
      <c r="V137" s="59">
        <v>2</v>
      </c>
      <c r="W137" s="59">
        <v>5</v>
      </c>
      <c r="X137" s="59">
        <v>121</v>
      </c>
      <c r="Y137" s="59">
        <v>44</v>
      </c>
      <c r="Z137" s="59">
        <v>56</v>
      </c>
      <c r="AA137" s="59">
        <v>26</v>
      </c>
    </row>
    <row r="138" spans="1:27" x14ac:dyDescent="0.35">
      <c r="A138" s="59"/>
      <c r="B138" s="59"/>
      <c r="C138" s="59">
        <f>P138*Mitigations!$J$10</f>
        <v>8.1999999999999993</v>
      </c>
      <c r="D138" s="59">
        <f>Q138*Mitigations!$J$10</f>
        <v>7.5</v>
      </c>
      <c r="E138" s="59">
        <f>R138*Mitigations!$J$10</f>
        <v>9.7200000000000006</v>
      </c>
      <c r="F138" s="59">
        <f>S138*Mitigations!$J$10</f>
        <v>7.2</v>
      </c>
      <c r="G138" s="59">
        <f>T138*Mitigations!$K$10</f>
        <v>5</v>
      </c>
      <c r="H138" s="59">
        <f>U138*Mitigations!$K$10</f>
        <v>1</v>
      </c>
      <c r="I138" s="59">
        <f>V138*Mitigations!$K$10</f>
        <v>5</v>
      </c>
      <c r="J138" s="59">
        <f>W138*Mitigations!$K$10</f>
        <v>1</v>
      </c>
      <c r="K138" s="59">
        <f>X138*Mitigations!$L$10</f>
        <v>115</v>
      </c>
      <c r="L138" s="59">
        <f>Y138*Mitigations!$L$10</f>
        <v>35</v>
      </c>
      <c r="M138" s="59">
        <f>Z138*Mitigations!$L$10</f>
        <v>69</v>
      </c>
      <c r="N138" s="59">
        <f>AA138*Mitigations!$L$10</f>
        <v>43</v>
      </c>
      <c r="O138" s="59"/>
      <c r="P138" s="59">
        <v>8.1999999999999993</v>
      </c>
      <c r="Q138" s="59">
        <v>7.5</v>
      </c>
      <c r="R138" s="59">
        <v>9.7200000000000006</v>
      </c>
      <c r="S138" s="59">
        <v>7.2</v>
      </c>
      <c r="T138" s="59">
        <v>5</v>
      </c>
      <c r="U138" s="59">
        <v>1</v>
      </c>
      <c r="V138" s="59">
        <v>5</v>
      </c>
      <c r="W138" s="59">
        <v>1</v>
      </c>
      <c r="X138" s="59">
        <v>115</v>
      </c>
      <c r="Y138" s="59">
        <v>35</v>
      </c>
      <c r="Z138" s="59">
        <v>69</v>
      </c>
      <c r="AA138" s="59">
        <v>43</v>
      </c>
    </row>
    <row r="139" spans="1:27" x14ac:dyDescent="0.35">
      <c r="A139" s="59"/>
      <c r="B139" s="59"/>
      <c r="C139" s="59">
        <f>P139*Mitigations!$J$10</f>
        <v>11.2</v>
      </c>
      <c r="D139" s="59">
        <f>Q139*Mitigations!$J$10</f>
        <v>8.6</v>
      </c>
      <c r="E139" s="59">
        <f>R139*Mitigations!$J$10</f>
        <v>10.89</v>
      </c>
      <c r="F139" s="59">
        <f>S139*Mitigations!$J$10</f>
        <v>8.1</v>
      </c>
      <c r="G139" s="59">
        <f>T139*Mitigations!$K$10</f>
        <v>7</v>
      </c>
      <c r="H139" s="59">
        <f>U139*Mitigations!$K$10</f>
        <v>6</v>
      </c>
      <c r="I139" s="59">
        <f>V139*Mitigations!$K$10</f>
        <v>3</v>
      </c>
      <c r="J139" s="59">
        <f>W139*Mitigations!$K$10</f>
        <v>4</v>
      </c>
      <c r="K139" s="59">
        <f>X139*Mitigations!$L$10</f>
        <v>116</v>
      </c>
      <c r="L139" s="59">
        <f>Y139*Mitigations!$L$10</f>
        <v>74</v>
      </c>
      <c r="M139" s="59">
        <f>Z139*Mitigations!$L$10</f>
        <v>140</v>
      </c>
      <c r="N139" s="59">
        <f>AA139*Mitigations!$L$10</f>
        <v>47</v>
      </c>
      <c r="O139" s="59"/>
      <c r="P139" s="59">
        <v>11.2</v>
      </c>
      <c r="Q139" s="59">
        <v>8.6</v>
      </c>
      <c r="R139" s="59">
        <v>10.89</v>
      </c>
      <c r="S139" s="59">
        <v>8.1</v>
      </c>
      <c r="T139" s="59">
        <v>7</v>
      </c>
      <c r="U139" s="59">
        <v>6</v>
      </c>
      <c r="V139" s="59">
        <v>3</v>
      </c>
      <c r="W139" s="59">
        <v>4</v>
      </c>
      <c r="X139" s="59">
        <v>116</v>
      </c>
      <c r="Y139" s="59">
        <v>74</v>
      </c>
      <c r="Z139" s="59">
        <v>140</v>
      </c>
      <c r="AA139" s="59">
        <v>47</v>
      </c>
    </row>
    <row r="140" spans="1:27" x14ac:dyDescent="0.35">
      <c r="A140" s="59"/>
      <c r="B140" s="59"/>
      <c r="C140" s="59">
        <f>P140*Mitigations!$J$10</f>
        <v>9.1999999999999993</v>
      </c>
      <c r="D140" s="59">
        <f>Q140*Mitigations!$J$10</f>
        <v>7.3</v>
      </c>
      <c r="E140" s="59">
        <f>R140*Mitigations!$J$10</f>
        <v>5.4</v>
      </c>
      <c r="F140" s="59">
        <f>S140*Mitigations!$J$10</f>
        <v>7.11</v>
      </c>
      <c r="G140" s="59">
        <f>T140*Mitigations!$K$10</f>
        <v>7</v>
      </c>
      <c r="H140" s="59">
        <f>U140*Mitigations!$K$10</f>
        <v>3</v>
      </c>
      <c r="I140" s="59">
        <f>V140*Mitigations!$K$10</f>
        <v>8</v>
      </c>
      <c r="J140" s="59">
        <f>W140*Mitigations!$K$10</f>
        <v>8</v>
      </c>
      <c r="K140" s="59">
        <f>X140*Mitigations!$L$10</f>
        <v>318</v>
      </c>
      <c r="L140" s="59">
        <f>Y140*Mitigations!$L$10</f>
        <v>45</v>
      </c>
      <c r="M140" s="59">
        <f>Z140*Mitigations!$L$10</f>
        <v>122</v>
      </c>
      <c r="N140" s="59">
        <f>AA140*Mitigations!$L$10</f>
        <v>63</v>
      </c>
      <c r="O140" s="59"/>
      <c r="P140" s="59">
        <v>9.1999999999999993</v>
      </c>
      <c r="Q140" s="59">
        <v>7.3</v>
      </c>
      <c r="R140" s="59">
        <v>5.4</v>
      </c>
      <c r="S140" s="59">
        <v>7.11</v>
      </c>
      <c r="T140" s="59">
        <v>7</v>
      </c>
      <c r="U140" s="59">
        <v>3</v>
      </c>
      <c r="V140" s="59">
        <v>8</v>
      </c>
      <c r="W140" s="59">
        <v>8</v>
      </c>
      <c r="X140" s="59">
        <v>318</v>
      </c>
      <c r="Y140" s="59">
        <v>45</v>
      </c>
      <c r="Z140" s="59">
        <v>122</v>
      </c>
      <c r="AA140" s="59">
        <v>63</v>
      </c>
    </row>
    <row r="141" spans="1:27" x14ac:dyDescent="0.35">
      <c r="A141" s="59"/>
      <c r="B141" s="59"/>
      <c r="C141" s="59">
        <f>P141*Mitigations!$J$10</f>
        <v>12.7</v>
      </c>
      <c r="D141" s="59">
        <f>Q141*Mitigations!$J$10</f>
        <v>6.5</v>
      </c>
      <c r="E141" s="59">
        <f>R141*Mitigations!$J$10</f>
        <v>11.79</v>
      </c>
      <c r="F141" s="59">
        <f>S141*Mitigations!$J$10</f>
        <v>6.84</v>
      </c>
      <c r="G141" s="59">
        <f>T141*Mitigations!$K$10</f>
        <v>8</v>
      </c>
      <c r="H141" s="59">
        <f>U141*Mitigations!$K$10</f>
        <v>4</v>
      </c>
      <c r="I141" s="59">
        <f>V141*Mitigations!$K$10</f>
        <v>5</v>
      </c>
      <c r="J141" s="59">
        <f>W141*Mitigations!$K$10</f>
        <v>7</v>
      </c>
      <c r="K141" s="59">
        <f>X141*Mitigations!$L$10</f>
        <v>159</v>
      </c>
      <c r="L141" s="59">
        <f>Y141*Mitigations!$L$10</f>
        <v>46</v>
      </c>
      <c r="M141" s="59">
        <f>Z141*Mitigations!$L$10</f>
        <v>88</v>
      </c>
      <c r="N141" s="59">
        <f>AA141*Mitigations!$L$10</f>
        <v>39</v>
      </c>
      <c r="O141" s="59"/>
      <c r="P141" s="59">
        <v>12.7</v>
      </c>
      <c r="Q141" s="59">
        <v>6.5</v>
      </c>
      <c r="R141" s="59">
        <v>11.79</v>
      </c>
      <c r="S141" s="59">
        <v>6.84</v>
      </c>
      <c r="T141" s="59">
        <v>8</v>
      </c>
      <c r="U141" s="59">
        <v>4</v>
      </c>
      <c r="V141" s="59">
        <v>5</v>
      </c>
      <c r="W141" s="59">
        <v>7</v>
      </c>
      <c r="X141" s="59">
        <v>159</v>
      </c>
      <c r="Y141" s="59">
        <v>46</v>
      </c>
      <c r="Z141" s="59">
        <v>88</v>
      </c>
      <c r="AA141" s="59">
        <v>39</v>
      </c>
    </row>
    <row r="142" spans="1:27" x14ac:dyDescent="0.35">
      <c r="A142" s="59"/>
      <c r="B142" s="59"/>
      <c r="C142" s="59">
        <f>P142*Mitigations!$J$10</f>
        <v>10</v>
      </c>
      <c r="D142" s="59">
        <f>Q142*Mitigations!$J$10</f>
        <v>8</v>
      </c>
      <c r="E142" s="59">
        <f>R142*Mitigations!$J$10</f>
        <v>9.09</v>
      </c>
      <c r="F142" s="59">
        <f>S142*Mitigations!$J$10</f>
        <v>7.2</v>
      </c>
      <c r="G142" s="59">
        <f>T142*Mitigations!$K$10</f>
        <v>1</v>
      </c>
      <c r="H142" s="59">
        <f>U142*Mitigations!$K$10</f>
        <v>4</v>
      </c>
      <c r="I142" s="59">
        <f>V142*Mitigations!$K$10</f>
        <v>3</v>
      </c>
      <c r="J142" s="59">
        <f>W142*Mitigations!$K$10</f>
        <v>3</v>
      </c>
      <c r="K142" s="59">
        <f>X142*Mitigations!$L$10</f>
        <v>112</v>
      </c>
      <c r="L142" s="59">
        <f>Y142*Mitigations!$L$10</f>
        <v>36</v>
      </c>
      <c r="M142" s="59">
        <f>Z142*Mitigations!$L$10</f>
        <v>62</v>
      </c>
      <c r="N142" s="59">
        <f>AA142*Mitigations!$L$10</f>
        <v>72</v>
      </c>
      <c r="O142" s="59"/>
      <c r="P142" s="59">
        <v>10</v>
      </c>
      <c r="Q142" s="59">
        <v>8</v>
      </c>
      <c r="R142" s="59">
        <v>9.09</v>
      </c>
      <c r="S142" s="59">
        <v>7.2</v>
      </c>
      <c r="T142" s="59">
        <v>1</v>
      </c>
      <c r="U142" s="59">
        <v>4</v>
      </c>
      <c r="V142" s="59">
        <v>3</v>
      </c>
      <c r="W142" s="59">
        <v>3</v>
      </c>
      <c r="X142" s="59">
        <v>112</v>
      </c>
      <c r="Y142" s="59">
        <v>36</v>
      </c>
      <c r="Z142" s="59">
        <v>62</v>
      </c>
      <c r="AA142" s="59">
        <v>72</v>
      </c>
    </row>
    <row r="143" spans="1:27" x14ac:dyDescent="0.35">
      <c r="A143" s="59"/>
      <c r="B143" s="59"/>
      <c r="C143" s="59">
        <f>P143*Mitigations!$J$10</f>
        <v>11.1</v>
      </c>
      <c r="D143" s="59">
        <f>Q143*Mitigations!$J$10</f>
        <v>8.1</v>
      </c>
      <c r="E143" s="59">
        <f>R143*Mitigations!$J$10</f>
        <v>7.4700000000000006</v>
      </c>
      <c r="F143" s="59">
        <f>S143*Mitigations!$J$10</f>
        <v>7.29</v>
      </c>
      <c r="G143" s="59">
        <f>T143*Mitigations!$K$10</f>
        <v>3</v>
      </c>
      <c r="H143" s="59">
        <f>U143*Mitigations!$K$10</f>
        <v>0</v>
      </c>
      <c r="I143" s="59">
        <f>V143*Mitigations!$K$10</f>
        <v>3</v>
      </c>
      <c r="J143" s="59">
        <f>W143*Mitigations!$K$10</f>
        <v>6</v>
      </c>
      <c r="K143" s="59">
        <f>X143*Mitigations!$L$10</f>
        <v>179</v>
      </c>
      <c r="L143" s="59">
        <f>Y143*Mitigations!$L$10</f>
        <v>43</v>
      </c>
      <c r="M143" s="59">
        <f>Z143*Mitigations!$L$10</f>
        <v>64</v>
      </c>
      <c r="N143" s="59">
        <f>AA143*Mitigations!$L$10</f>
        <v>55</v>
      </c>
      <c r="O143" s="59"/>
      <c r="P143" s="59">
        <v>11.1</v>
      </c>
      <c r="Q143" s="59">
        <v>8.1</v>
      </c>
      <c r="R143" s="59">
        <v>7.4700000000000006</v>
      </c>
      <c r="S143" s="59">
        <v>7.29</v>
      </c>
      <c r="T143" s="59">
        <v>3</v>
      </c>
      <c r="U143" s="59">
        <v>0</v>
      </c>
      <c r="V143" s="59">
        <v>3</v>
      </c>
      <c r="W143" s="59">
        <v>6</v>
      </c>
      <c r="X143" s="59">
        <v>179</v>
      </c>
      <c r="Y143" s="59">
        <v>43</v>
      </c>
      <c r="Z143" s="59">
        <v>64</v>
      </c>
      <c r="AA143" s="59">
        <v>55</v>
      </c>
    </row>
    <row r="144" spans="1:27" x14ac:dyDescent="0.35">
      <c r="A144" s="59"/>
      <c r="B144" s="59"/>
      <c r="C144" s="59">
        <f>P144*Mitigations!$J$10</f>
        <v>9.6</v>
      </c>
      <c r="D144" s="59">
        <f>Q144*Mitigations!$J$10</f>
        <v>9.1999999999999993</v>
      </c>
      <c r="E144" s="59">
        <f>R144*Mitigations!$J$10</f>
        <v>5.22</v>
      </c>
      <c r="F144" s="59">
        <f>S144*Mitigations!$J$10</f>
        <v>5.49</v>
      </c>
      <c r="G144" s="59">
        <f>T144*Mitigations!$K$10</f>
        <v>8</v>
      </c>
      <c r="H144" s="59">
        <f>U144*Mitigations!$K$10</f>
        <v>4</v>
      </c>
      <c r="I144" s="59">
        <f>V144*Mitigations!$K$10</f>
        <v>6</v>
      </c>
      <c r="J144" s="59">
        <f>W144*Mitigations!$K$10</f>
        <v>2</v>
      </c>
      <c r="K144" s="59">
        <f>X144*Mitigations!$L$10</f>
        <v>94</v>
      </c>
      <c r="L144" s="59">
        <f>Y144*Mitigations!$L$10</f>
        <v>66</v>
      </c>
      <c r="M144" s="59">
        <f>Z144*Mitigations!$L$10</f>
        <v>38</v>
      </c>
      <c r="N144" s="59">
        <f>AA144*Mitigations!$L$10</f>
        <v>30</v>
      </c>
      <c r="O144" s="59"/>
      <c r="P144" s="59">
        <v>9.6</v>
      </c>
      <c r="Q144" s="59">
        <v>9.1999999999999993</v>
      </c>
      <c r="R144" s="59">
        <v>5.22</v>
      </c>
      <c r="S144" s="59">
        <v>5.49</v>
      </c>
      <c r="T144" s="59">
        <v>8</v>
      </c>
      <c r="U144" s="59">
        <v>4</v>
      </c>
      <c r="V144" s="59">
        <v>6</v>
      </c>
      <c r="W144" s="59">
        <v>2</v>
      </c>
      <c r="X144" s="59">
        <v>94</v>
      </c>
      <c r="Y144" s="59">
        <v>66</v>
      </c>
      <c r="Z144" s="59">
        <v>38</v>
      </c>
      <c r="AA144" s="59">
        <v>30</v>
      </c>
    </row>
    <row r="145" spans="1:27" x14ac:dyDescent="0.35">
      <c r="A145" s="59"/>
      <c r="B145" s="59"/>
      <c r="C145" s="59">
        <f>P145*Mitigations!$J$10</f>
        <v>12.4</v>
      </c>
      <c r="D145" s="59">
        <f>Q145*Mitigations!$J$10</f>
        <v>6.9</v>
      </c>
      <c r="E145" s="59">
        <f>R145*Mitigations!$J$10</f>
        <v>10.620000000000001</v>
      </c>
      <c r="F145" s="59">
        <f>S145*Mitigations!$J$10</f>
        <v>8.82</v>
      </c>
      <c r="G145" s="59">
        <f>T145*Mitigations!$K$10</f>
        <v>3</v>
      </c>
      <c r="H145" s="59">
        <f>U145*Mitigations!$K$10</f>
        <v>2</v>
      </c>
      <c r="I145" s="59">
        <f>V145*Mitigations!$K$10</f>
        <v>6</v>
      </c>
      <c r="J145" s="59">
        <f>W145*Mitigations!$K$10</f>
        <v>8</v>
      </c>
      <c r="K145" s="59">
        <f>X145*Mitigations!$L$10</f>
        <v>174</v>
      </c>
      <c r="L145" s="59">
        <f>Y145*Mitigations!$L$10</f>
        <v>28</v>
      </c>
      <c r="M145" s="59">
        <f>Z145*Mitigations!$L$10</f>
        <v>96</v>
      </c>
      <c r="N145" s="59">
        <f>AA145*Mitigations!$L$10</f>
        <v>22</v>
      </c>
      <c r="O145" s="59"/>
      <c r="P145" s="59">
        <v>12.4</v>
      </c>
      <c r="Q145" s="59">
        <v>6.9</v>
      </c>
      <c r="R145" s="59">
        <v>10.620000000000001</v>
      </c>
      <c r="S145" s="59">
        <v>8.82</v>
      </c>
      <c r="T145" s="59">
        <v>3</v>
      </c>
      <c r="U145" s="59">
        <v>2</v>
      </c>
      <c r="V145" s="59">
        <v>6</v>
      </c>
      <c r="W145" s="59">
        <v>8</v>
      </c>
      <c r="X145" s="59">
        <v>174</v>
      </c>
      <c r="Y145" s="59">
        <v>28</v>
      </c>
      <c r="Z145" s="59">
        <v>96</v>
      </c>
      <c r="AA145" s="59">
        <v>22</v>
      </c>
    </row>
    <row r="146" spans="1:27" x14ac:dyDescent="0.35">
      <c r="A146" s="59"/>
      <c r="B146" s="59"/>
      <c r="C146" s="59">
        <f>P146*Mitigations!$J$10</f>
        <v>10</v>
      </c>
      <c r="D146" s="59">
        <f>Q146*Mitigations!$J$10</f>
        <v>9.1</v>
      </c>
      <c r="E146" s="59">
        <f>R146*Mitigations!$J$10</f>
        <v>11.700000000000001</v>
      </c>
      <c r="F146" s="59">
        <f>S146*Mitigations!$J$10</f>
        <v>7.02</v>
      </c>
      <c r="G146" s="59">
        <f>T146*Mitigations!$K$10</f>
        <v>4</v>
      </c>
      <c r="H146" s="59">
        <f>U146*Mitigations!$K$10</f>
        <v>6</v>
      </c>
      <c r="I146" s="59">
        <f>V146*Mitigations!$K$10</f>
        <v>1</v>
      </c>
      <c r="J146" s="59">
        <f>W146*Mitigations!$K$10</f>
        <v>5</v>
      </c>
      <c r="K146" s="59">
        <f>X146*Mitigations!$L$10</f>
        <v>67</v>
      </c>
      <c r="L146" s="59">
        <f>Y146*Mitigations!$L$10</f>
        <v>48</v>
      </c>
      <c r="M146" s="59">
        <f>Z146*Mitigations!$L$10</f>
        <v>54</v>
      </c>
      <c r="N146" s="59">
        <f>AA146*Mitigations!$L$10</f>
        <v>69</v>
      </c>
      <c r="O146" s="59"/>
      <c r="P146" s="59">
        <v>10</v>
      </c>
      <c r="Q146" s="59">
        <v>9.1</v>
      </c>
      <c r="R146" s="59">
        <v>11.700000000000001</v>
      </c>
      <c r="S146" s="59">
        <v>7.02</v>
      </c>
      <c r="T146" s="59">
        <v>4</v>
      </c>
      <c r="U146" s="59">
        <v>6</v>
      </c>
      <c r="V146" s="59">
        <v>1</v>
      </c>
      <c r="W146" s="59">
        <v>5</v>
      </c>
      <c r="X146" s="59">
        <v>67</v>
      </c>
      <c r="Y146" s="59">
        <v>48</v>
      </c>
      <c r="Z146" s="59">
        <v>54</v>
      </c>
      <c r="AA146" s="59">
        <v>69</v>
      </c>
    </row>
    <row r="147" spans="1:27" x14ac:dyDescent="0.35">
      <c r="A147" s="59"/>
      <c r="B147" s="59"/>
      <c r="C147" s="59">
        <f>P147*Mitigations!$J$10</f>
        <v>11.1</v>
      </c>
      <c r="D147" s="59">
        <f>Q147*Mitigations!$J$10</f>
        <v>7.1</v>
      </c>
      <c r="E147" s="59">
        <f>R147*Mitigations!$J$10</f>
        <v>10.89</v>
      </c>
      <c r="F147" s="59">
        <f>S147*Mitigations!$J$10</f>
        <v>7.29</v>
      </c>
      <c r="G147" s="59">
        <f>T147*Mitigations!$K$10</f>
        <v>9</v>
      </c>
      <c r="H147" s="59">
        <f>U147*Mitigations!$K$10</f>
        <v>2</v>
      </c>
      <c r="I147" s="59">
        <f>V147*Mitigations!$K$10</f>
        <v>4</v>
      </c>
      <c r="J147" s="59">
        <f>W147*Mitigations!$K$10</f>
        <v>5</v>
      </c>
      <c r="K147" s="59">
        <f>X147*Mitigations!$L$10</f>
        <v>151</v>
      </c>
      <c r="L147" s="59">
        <f>Y147*Mitigations!$L$10</f>
        <v>28</v>
      </c>
      <c r="M147" s="59">
        <f>Z147*Mitigations!$L$10</f>
        <v>38</v>
      </c>
      <c r="N147" s="59">
        <f>AA147*Mitigations!$L$10</f>
        <v>63</v>
      </c>
      <c r="O147" s="59"/>
      <c r="P147" s="59">
        <v>11.1</v>
      </c>
      <c r="Q147" s="59">
        <v>7.1</v>
      </c>
      <c r="R147" s="59">
        <v>10.89</v>
      </c>
      <c r="S147" s="59">
        <v>7.29</v>
      </c>
      <c r="T147" s="59">
        <v>9</v>
      </c>
      <c r="U147" s="59">
        <v>2</v>
      </c>
      <c r="V147" s="59">
        <v>4</v>
      </c>
      <c r="W147" s="59">
        <v>5</v>
      </c>
      <c r="X147" s="59">
        <v>151</v>
      </c>
      <c r="Y147" s="59">
        <v>28</v>
      </c>
      <c r="Z147" s="59">
        <v>38</v>
      </c>
      <c r="AA147" s="59">
        <v>63</v>
      </c>
    </row>
    <row r="148" spans="1:27" x14ac:dyDescent="0.35">
      <c r="A148" s="59"/>
      <c r="B148" s="59"/>
      <c r="C148" s="59">
        <f>P148*Mitigations!$J$10</f>
        <v>9.5</v>
      </c>
      <c r="D148" s="59">
        <f>Q148*Mitigations!$J$10</f>
        <v>7.6</v>
      </c>
      <c r="E148" s="59">
        <f>R148*Mitigations!$J$10</f>
        <v>8.64</v>
      </c>
      <c r="F148" s="59">
        <f>S148*Mitigations!$J$10</f>
        <v>7.5600000000000005</v>
      </c>
      <c r="G148" s="59">
        <f>T148*Mitigations!$K$10</f>
        <v>3</v>
      </c>
      <c r="H148" s="59">
        <f>U148*Mitigations!$K$10</f>
        <v>7</v>
      </c>
      <c r="I148" s="59">
        <f>V148*Mitigations!$K$10</f>
        <v>3</v>
      </c>
      <c r="J148" s="59">
        <f>W148*Mitigations!$K$10</f>
        <v>5</v>
      </c>
      <c r="K148" s="59">
        <f>X148*Mitigations!$L$10</f>
        <v>113</v>
      </c>
      <c r="L148" s="59">
        <f>Y148*Mitigations!$L$10</f>
        <v>29</v>
      </c>
      <c r="M148" s="59">
        <f>Z148*Mitigations!$L$10</f>
        <v>122</v>
      </c>
      <c r="N148" s="59">
        <f>AA148*Mitigations!$L$10</f>
        <v>98</v>
      </c>
      <c r="O148" s="59"/>
      <c r="P148" s="59">
        <v>9.5</v>
      </c>
      <c r="Q148" s="59">
        <v>7.6</v>
      </c>
      <c r="R148" s="59">
        <v>8.64</v>
      </c>
      <c r="S148" s="59">
        <v>7.5600000000000005</v>
      </c>
      <c r="T148" s="59">
        <v>3</v>
      </c>
      <c r="U148" s="59">
        <v>7</v>
      </c>
      <c r="V148" s="59">
        <v>3</v>
      </c>
      <c r="W148" s="59">
        <v>5</v>
      </c>
      <c r="X148" s="59">
        <v>113</v>
      </c>
      <c r="Y148" s="59">
        <v>29</v>
      </c>
      <c r="Z148" s="59">
        <v>122</v>
      </c>
      <c r="AA148" s="59">
        <v>98</v>
      </c>
    </row>
    <row r="149" spans="1:27" x14ac:dyDescent="0.35">
      <c r="A149" s="59"/>
      <c r="B149" s="59"/>
      <c r="C149" s="59">
        <f>P149*Mitigations!$J$10</f>
        <v>7</v>
      </c>
      <c r="D149" s="59">
        <f>Q149*Mitigations!$J$10</f>
        <v>7.8</v>
      </c>
      <c r="E149" s="59">
        <f>R149*Mitigations!$J$10</f>
        <v>9.7200000000000006</v>
      </c>
      <c r="F149" s="59">
        <f>S149*Mitigations!$J$10</f>
        <v>8.1</v>
      </c>
      <c r="G149" s="59">
        <f>T149*Mitigations!$K$10</f>
        <v>6</v>
      </c>
      <c r="H149" s="59">
        <f>U149*Mitigations!$K$10</f>
        <v>7</v>
      </c>
      <c r="I149" s="59">
        <f>V149*Mitigations!$K$10</f>
        <v>6</v>
      </c>
      <c r="J149" s="59">
        <f>W149*Mitigations!$K$10</f>
        <v>5</v>
      </c>
      <c r="K149" s="59">
        <f>X149*Mitigations!$L$10</f>
        <v>100</v>
      </c>
      <c r="L149" s="59">
        <f>Y149*Mitigations!$L$10</f>
        <v>34</v>
      </c>
      <c r="M149" s="59">
        <f>Z149*Mitigations!$L$10</f>
        <v>109</v>
      </c>
      <c r="N149" s="59">
        <f>AA149*Mitigations!$L$10</f>
        <v>33</v>
      </c>
      <c r="O149" s="59"/>
      <c r="P149" s="59">
        <v>7</v>
      </c>
      <c r="Q149" s="59">
        <v>7.8</v>
      </c>
      <c r="R149" s="59">
        <v>9.7200000000000006</v>
      </c>
      <c r="S149" s="59">
        <v>8.1</v>
      </c>
      <c r="T149" s="59">
        <v>6</v>
      </c>
      <c r="U149" s="59">
        <v>7</v>
      </c>
      <c r="V149" s="59">
        <v>6</v>
      </c>
      <c r="W149" s="59">
        <v>5</v>
      </c>
      <c r="X149" s="59">
        <v>100</v>
      </c>
      <c r="Y149" s="59">
        <v>34</v>
      </c>
      <c r="Z149" s="59">
        <v>109</v>
      </c>
      <c r="AA149" s="59">
        <v>33</v>
      </c>
    </row>
    <row r="150" spans="1:27" x14ac:dyDescent="0.35">
      <c r="A150" s="59"/>
      <c r="B150" s="59"/>
      <c r="C150" s="59">
        <f>P150*Mitigations!$J$10</f>
        <v>9</v>
      </c>
      <c r="D150" s="59">
        <f>Q150*Mitigations!$J$10</f>
        <v>7.6</v>
      </c>
      <c r="E150" s="59">
        <f>R150*Mitigations!$J$10</f>
        <v>9.5399999999999991</v>
      </c>
      <c r="F150" s="59">
        <f>S150*Mitigations!$J$10</f>
        <v>7.8299999999999992</v>
      </c>
      <c r="G150" s="59">
        <f>T150*Mitigations!$K$10</f>
        <v>3</v>
      </c>
      <c r="H150" s="59">
        <f>U150*Mitigations!$K$10</f>
        <v>5</v>
      </c>
      <c r="I150" s="59">
        <f>V150*Mitigations!$K$10</f>
        <v>2</v>
      </c>
      <c r="J150" s="59">
        <f>W150*Mitigations!$K$10</f>
        <v>3</v>
      </c>
      <c r="K150" s="59">
        <f>X150*Mitigations!$L$10</f>
        <v>121</v>
      </c>
      <c r="L150" s="59">
        <f>Y150*Mitigations!$L$10</f>
        <v>38</v>
      </c>
      <c r="M150" s="59">
        <f>Z150*Mitigations!$L$10</f>
        <v>57</v>
      </c>
      <c r="N150" s="59">
        <f>AA150*Mitigations!$L$10</f>
        <v>43</v>
      </c>
      <c r="O150" s="59"/>
      <c r="P150" s="59">
        <v>9</v>
      </c>
      <c r="Q150" s="59">
        <v>7.6</v>
      </c>
      <c r="R150" s="59">
        <v>9.5399999999999991</v>
      </c>
      <c r="S150" s="59">
        <v>7.8299999999999992</v>
      </c>
      <c r="T150" s="59">
        <v>3</v>
      </c>
      <c r="U150" s="59">
        <v>5</v>
      </c>
      <c r="V150" s="59">
        <v>2</v>
      </c>
      <c r="W150" s="59">
        <v>3</v>
      </c>
      <c r="X150" s="59">
        <v>121</v>
      </c>
      <c r="Y150" s="59">
        <v>38</v>
      </c>
      <c r="Z150" s="59">
        <v>57</v>
      </c>
      <c r="AA150" s="59">
        <v>43</v>
      </c>
    </row>
    <row r="151" spans="1:27" x14ac:dyDescent="0.35">
      <c r="A151" s="59"/>
      <c r="B151" s="59"/>
      <c r="C151" s="59">
        <f>P151*Mitigations!$J$10</f>
        <v>9.6999999999999993</v>
      </c>
      <c r="D151" s="59">
        <f>Q151*Mitigations!$J$10</f>
        <v>8.1999999999999993</v>
      </c>
      <c r="E151" s="59">
        <f>R151*Mitigations!$J$10</f>
        <v>9.09</v>
      </c>
      <c r="F151" s="59">
        <f>S151*Mitigations!$J$10</f>
        <v>6.84</v>
      </c>
      <c r="G151" s="59">
        <f>T151*Mitigations!$K$10</f>
        <v>3</v>
      </c>
      <c r="H151" s="59">
        <f>U151*Mitigations!$K$10</f>
        <v>1</v>
      </c>
      <c r="I151" s="59">
        <f>V151*Mitigations!$K$10</f>
        <v>4</v>
      </c>
      <c r="J151" s="59">
        <f>W151*Mitigations!$K$10</f>
        <v>6</v>
      </c>
      <c r="K151" s="59">
        <f>X151*Mitigations!$L$10</f>
        <v>150</v>
      </c>
      <c r="L151" s="59">
        <f>Y151*Mitigations!$L$10</f>
        <v>34</v>
      </c>
      <c r="M151" s="59">
        <f>Z151*Mitigations!$L$10</f>
        <v>66</v>
      </c>
      <c r="N151" s="59">
        <f>AA151*Mitigations!$L$10</f>
        <v>61</v>
      </c>
      <c r="O151" s="59"/>
      <c r="P151" s="59">
        <v>9.6999999999999993</v>
      </c>
      <c r="Q151" s="59">
        <v>8.1999999999999993</v>
      </c>
      <c r="R151" s="59">
        <v>9.09</v>
      </c>
      <c r="S151" s="59">
        <v>6.84</v>
      </c>
      <c r="T151" s="59">
        <v>3</v>
      </c>
      <c r="U151" s="59">
        <v>1</v>
      </c>
      <c r="V151" s="59">
        <v>4</v>
      </c>
      <c r="W151" s="59">
        <v>6</v>
      </c>
      <c r="X151" s="59">
        <v>150</v>
      </c>
      <c r="Y151" s="59">
        <v>34</v>
      </c>
      <c r="Z151" s="59">
        <v>66</v>
      </c>
      <c r="AA151" s="59">
        <v>61</v>
      </c>
    </row>
    <row r="152" spans="1:27" x14ac:dyDescent="0.35">
      <c r="A152" s="59"/>
      <c r="B152" s="59"/>
      <c r="C152" s="59">
        <f>P152*Mitigations!$J$10</f>
        <v>9.6999999999999993</v>
      </c>
      <c r="D152" s="59">
        <f>Q152*Mitigations!$J$10</f>
        <v>7.5</v>
      </c>
      <c r="E152" s="59">
        <f>R152*Mitigations!$J$10</f>
        <v>8.91</v>
      </c>
      <c r="F152" s="59">
        <f>S152*Mitigations!$J$10</f>
        <v>7.4700000000000006</v>
      </c>
      <c r="G152" s="59">
        <f>T152*Mitigations!$K$10</f>
        <v>4</v>
      </c>
      <c r="H152" s="59">
        <f>U152*Mitigations!$K$10</f>
        <v>3</v>
      </c>
      <c r="I152" s="59">
        <f>V152*Mitigations!$K$10</f>
        <v>6</v>
      </c>
      <c r="J152" s="59">
        <f>W152*Mitigations!$K$10</f>
        <v>1</v>
      </c>
      <c r="K152" s="59">
        <f>X152*Mitigations!$L$10</f>
        <v>236</v>
      </c>
      <c r="L152" s="59">
        <f>Y152*Mitigations!$L$10</f>
        <v>43</v>
      </c>
      <c r="M152" s="59">
        <f>Z152*Mitigations!$L$10</f>
        <v>86</v>
      </c>
      <c r="N152" s="59">
        <f>AA152*Mitigations!$L$10</f>
        <v>37</v>
      </c>
      <c r="O152" s="59"/>
      <c r="P152" s="59">
        <v>9.6999999999999993</v>
      </c>
      <c r="Q152" s="59">
        <v>7.5</v>
      </c>
      <c r="R152" s="59">
        <v>8.91</v>
      </c>
      <c r="S152" s="59">
        <v>7.4700000000000006</v>
      </c>
      <c r="T152" s="59">
        <v>4</v>
      </c>
      <c r="U152" s="59">
        <v>3</v>
      </c>
      <c r="V152" s="59">
        <v>6</v>
      </c>
      <c r="W152" s="59">
        <v>1</v>
      </c>
      <c r="X152" s="59">
        <v>236</v>
      </c>
      <c r="Y152" s="59">
        <v>43</v>
      </c>
      <c r="Z152" s="59">
        <v>86</v>
      </c>
      <c r="AA152" s="59">
        <v>37</v>
      </c>
    </row>
    <row r="153" spans="1:27" x14ac:dyDescent="0.35">
      <c r="A153" s="59"/>
      <c r="B153" s="59"/>
      <c r="C153" s="59">
        <f>P153*Mitigations!$J$10</f>
        <v>12.9</v>
      </c>
      <c r="D153" s="59">
        <f>Q153*Mitigations!$J$10</f>
        <v>7</v>
      </c>
      <c r="E153" s="59">
        <f>R153*Mitigations!$J$10</f>
        <v>9.7200000000000006</v>
      </c>
      <c r="F153" s="59">
        <f>S153*Mitigations!$J$10</f>
        <v>7.2</v>
      </c>
      <c r="G153" s="59">
        <f>T153*Mitigations!$K$10</f>
        <v>6</v>
      </c>
      <c r="H153" s="59">
        <f>U153*Mitigations!$K$10</f>
        <v>6</v>
      </c>
      <c r="I153" s="59">
        <f>V153*Mitigations!$K$10</f>
        <v>7</v>
      </c>
      <c r="J153" s="59">
        <f>W153*Mitigations!$K$10</f>
        <v>6</v>
      </c>
      <c r="K153" s="59">
        <f>X153*Mitigations!$L$10</f>
        <v>64</v>
      </c>
      <c r="L153" s="59">
        <f>Y153*Mitigations!$L$10</f>
        <v>45</v>
      </c>
      <c r="M153" s="59">
        <f>Z153*Mitigations!$L$10</f>
        <v>88</v>
      </c>
      <c r="N153" s="59">
        <f>AA153*Mitigations!$L$10</f>
        <v>68</v>
      </c>
      <c r="O153" s="59"/>
      <c r="P153" s="59">
        <v>12.9</v>
      </c>
      <c r="Q153" s="59">
        <v>7</v>
      </c>
      <c r="R153" s="59">
        <v>9.7200000000000006</v>
      </c>
      <c r="S153" s="59">
        <v>7.2</v>
      </c>
      <c r="T153" s="59">
        <v>6</v>
      </c>
      <c r="U153" s="59">
        <v>6</v>
      </c>
      <c r="V153" s="59">
        <v>7</v>
      </c>
      <c r="W153" s="59">
        <v>6</v>
      </c>
      <c r="X153" s="59">
        <v>64</v>
      </c>
      <c r="Y153" s="59">
        <v>45</v>
      </c>
      <c r="Z153" s="59">
        <v>88</v>
      </c>
      <c r="AA153" s="59">
        <v>68</v>
      </c>
    </row>
    <row r="154" spans="1:27" x14ac:dyDescent="0.35">
      <c r="A154" s="59"/>
      <c r="B154" s="59"/>
      <c r="C154" s="59">
        <f>P154*Mitigations!$J$10</f>
        <v>10.6</v>
      </c>
      <c r="D154" s="59">
        <f>Q154*Mitigations!$J$10</f>
        <v>6.6</v>
      </c>
      <c r="E154" s="59">
        <f>R154*Mitigations!$J$10</f>
        <v>7.02</v>
      </c>
      <c r="F154" s="59">
        <f>S154*Mitigations!$J$10</f>
        <v>6.39</v>
      </c>
      <c r="G154" s="59">
        <f>T154*Mitigations!$K$10</f>
        <v>9</v>
      </c>
      <c r="H154" s="59">
        <f>U154*Mitigations!$K$10</f>
        <v>1</v>
      </c>
      <c r="I154" s="59">
        <f>V154*Mitigations!$K$10</f>
        <v>10</v>
      </c>
      <c r="J154" s="59">
        <f>W154*Mitigations!$K$10</f>
        <v>1</v>
      </c>
      <c r="K154" s="59">
        <f>X154*Mitigations!$L$10</f>
        <v>100</v>
      </c>
      <c r="L154" s="59">
        <f>Y154*Mitigations!$L$10</f>
        <v>26</v>
      </c>
      <c r="M154" s="59">
        <f>Z154*Mitigations!$L$10</f>
        <v>122</v>
      </c>
      <c r="N154" s="59">
        <f>AA154*Mitigations!$L$10</f>
        <v>29</v>
      </c>
      <c r="O154" s="59"/>
      <c r="P154" s="59">
        <v>10.6</v>
      </c>
      <c r="Q154" s="59">
        <v>6.6</v>
      </c>
      <c r="R154" s="59">
        <v>7.02</v>
      </c>
      <c r="S154" s="59">
        <v>6.39</v>
      </c>
      <c r="T154" s="59">
        <v>9</v>
      </c>
      <c r="U154" s="59">
        <v>1</v>
      </c>
      <c r="V154" s="59">
        <v>10</v>
      </c>
      <c r="W154" s="59">
        <v>1</v>
      </c>
      <c r="X154" s="59">
        <v>100</v>
      </c>
      <c r="Y154" s="59">
        <v>26</v>
      </c>
      <c r="Z154" s="59">
        <v>122</v>
      </c>
      <c r="AA154" s="59">
        <v>29</v>
      </c>
    </row>
    <row r="155" spans="1:27" x14ac:dyDescent="0.35">
      <c r="A155" s="59"/>
      <c r="B155" s="59"/>
      <c r="C155" s="59">
        <f>P155*Mitigations!$J$10</f>
        <v>9</v>
      </c>
      <c r="D155" s="59">
        <f>Q155*Mitigations!$J$10</f>
        <v>8.5</v>
      </c>
      <c r="E155" s="59">
        <f>R155*Mitigations!$J$10</f>
        <v>9.81</v>
      </c>
      <c r="F155" s="59">
        <f>S155*Mitigations!$J$10</f>
        <v>7.2</v>
      </c>
      <c r="G155" s="59">
        <f>T155*Mitigations!$K$10</f>
        <v>11</v>
      </c>
      <c r="H155" s="59">
        <f>U155*Mitigations!$K$10</f>
        <v>3</v>
      </c>
      <c r="I155" s="59">
        <f>V155*Mitigations!$K$10</f>
        <v>4</v>
      </c>
      <c r="J155" s="59">
        <f>W155*Mitigations!$K$10</f>
        <v>4</v>
      </c>
      <c r="K155" s="59">
        <f>X155*Mitigations!$L$10</f>
        <v>94</v>
      </c>
      <c r="L155" s="59">
        <f>Y155*Mitigations!$L$10</f>
        <v>23</v>
      </c>
      <c r="M155" s="59">
        <f>Z155*Mitigations!$L$10</f>
        <v>98</v>
      </c>
      <c r="N155" s="59">
        <f>AA155*Mitigations!$L$10</f>
        <v>40</v>
      </c>
      <c r="O155" s="59"/>
      <c r="P155" s="59">
        <v>9</v>
      </c>
      <c r="Q155" s="59">
        <v>8.5</v>
      </c>
      <c r="R155" s="59">
        <v>9.81</v>
      </c>
      <c r="S155" s="59">
        <v>7.2</v>
      </c>
      <c r="T155" s="59">
        <v>11</v>
      </c>
      <c r="U155" s="59">
        <v>3</v>
      </c>
      <c r="V155" s="59">
        <v>4</v>
      </c>
      <c r="W155" s="59">
        <v>4</v>
      </c>
      <c r="X155" s="59">
        <v>94</v>
      </c>
      <c r="Y155" s="59">
        <v>23</v>
      </c>
      <c r="Z155" s="59">
        <v>98</v>
      </c>
      <c r="AA155" s="59">
        <v>40</v>
      </c>
    </row>
    <row r="156" spans="1:27" x14ac:dyDescent="0.35">
      <c r="A156" s="59"/>
      <c r="B156" s="59"/>
      <c r="C156" s="59">
        <f>P156*Mitigations!$J$10</f>
        <v>7.9</v>
      </c>
      <c r="D156" s="59">
        <f>Q156*Mitigations!$J$10</f>
        <v>8.8000000000000007</v>
      </c>
      <c r="E156" s="59">
        <f>R156*Mitigations!$J$10</f>
        <v>8.82</v>
      </c>
      <c r="F156" s="59">
        <f>S156*Mitigations!$J$10</f>
        <v>7.74</v>
      </c>
      <c r="G156" s="59">
        <f>T156*Mitigations!$K$10</f>
        <v>4</v>
      </c>
      <c r="H156" s="59">
        <f>U156*Mitigations!$K$10</f>
        <v>3</v>
      </c>
      <c r="I156" s="59">
        <f>V156*Mitigations!$K$10</f>
        <v>3</v>
      </c>
      <c r="J156" s="59">
        <f>W156*Mitigations!$K$10</f>
        <v>1</v>
      </c>
      <c r="K156" s="59">
        <f>X156*Mitigations!$L$10</f>
        <v>115</v>
      </c>
      <c r="L156" s="59">
        <f>Y156*Mitigations!$L$10</f>
        <v>31</v>
      </c>
      <c r="M156" s="59">
        <f>Z156*Mitigations!$L$10</f>
        <v>82</v>
      </c>
      <c r="N156" s="59">
        <f>AA156*Mitigations!$L$10</f>
        <v>36</v>
      </c>
      <c r="O156" s="59"/>
      <c r="P156" s="59">
        <v>7.9</v>
      </c>
      <c r="Q156" s="59">
        <v>8.8000000000000007</v>
      </c>
      <c r="R156" s="59">
        <v>8.82</v>
      </c>
      <c r="S156" s="59">
        <v>7.74</v>
      </c>
      <c r="T156" s="59">
        <v>4</v>
      </c>
      <c r="U156" s="59">
        <v>3</v>
      </c>
      <c r="V156" s="59">
        <v>3</v>
      </c>
      <c r="W156" s="59">
        <v>1</v>
      </c>
      <c r="X156" s="59">
        <v>115</v>
      </c>
      <c r="Y156" s="59">
        <v>31</v>
      </c>
      <c r="Z156" s="59">
        <v>82</v>
      </c>
      <c r="AA156" s="59">
        <v>36</v>
      </c>
    </row>
    <row r="157" spans="1:27" x14ac:dyDescent="0.35">
      <c r="A157" s="59"/>
      <c r="B157" s="59"/>
      <c r="C157" s="59">
        <f>P157*Mitigations!$J$10</f>
        <v>11.4</v>
      </c>
      <c r="D157" s="59">
        <f>Q157*Mitigations!$J$10</f>
        <v>9.1</v>
      </c>
      <c r="E157" s="59">
        <f>R157*Mitigations!$J$10</f>
        <v>10.44</v>
      </c>
      <c r="F157" s="59">
        <f>S157*Mitigations!$J$10</f>
        <v>7.38</v>
      </c>
      <c r="G157" s="59">
        <f>T157*Mitigations!$K$10</f>
        <v>4</v>
      </c>
      <c r="H157" s="59">
        <f>U157*Mitigations!$K$10</f>
        <v>5</v>
      </c>
      <c r="I157" s="59">
        <f>V157*Mitigations!$K$10</f>
        <v>4</v>
      </c>
      <c r="J157" s="59">
        <f>W157*Mitigations!$K$10</f>
        <v>4</v>
      </c>
      <c r="K157" s="59">
        <f>X157*Mitigations!$L$10</f>
        <v>57</v>
      </c>
      <c r="L157" s="59">
        <f>Y157*Mitigations!$L$10</f>
        <v>51</v>
      </c>
      <c r="M157" s="59">
        <f>Z157*Mitigations!$L$10</f>
        <v>113</v>
      </c>
      <c r="N157" s="59">
        <f>AA157*Mitigations!$L$10</f>
        <v>25</v>
      </c>
      <c r="O157" s="59"/>
      <c r="P157" s="59">
        <v>11.4</v>
      </c>
      <c r="Q157" s="59">
        <v>9.1</v>
      </c>
      <c r="R157" s="59">
        <v>10.44</v>
      </c>
      <c r="S157" s="59">
        <v>7.38</v>
      </c>
      <c r="T157" s="59">
        <v>4</v>
      </c>
      <c r="U157" s="59">
        <v>5</v>
      </c>
      <c r="V157" s="59">
        <v>4</v>
      </c>
      <c r="W157" s="59">
        <v>4</v>
      </c>
      <c r="X157" s="59">
        <v>57</v>
      </c>
      <c r="Y157" s="59">
        <v>51</v>
      </c>
      <c r="Z157" s="59">
        <v>113</v>
      </c>
      <c r="AA157" s="59">
        <v>25</v>
      </c>
    </row>
    <row r="158" spans="1:27" x14ac:dyDescent="0.35">
      <c r="A158" s="59"/>
      <c r="B158" s="59"/>
      <c r="C158" s="59">
        <f>P158*Mitigations!$J$10</f>
        <v>14.1</v>
      </c>
      <c r="D158" s="59">
        <f>Q158*Mitigations!$J$10</f>
        <v>10.1</v>
      </c>
      <c r="E158" s="59">
        <f>R158*Mitigations!$J$10</f>
        <v>6.57</v>
      </c>
      <c r="F158" s="59">
        <f>S158*Mitigations!$J$10</f>
        <v>7.02</v>
      </c>
      <c r="G158" s="59">
        <f>T158*Mitigations!$K$10</f>
        <v>1</v>
      </c>
      <c r="H158" s="59">
        <f>U158*Mitigations!$K$10</f>
        <v>2</v>
      </c>
      <c r="I158" s="59">
        <f>V158*Mitigations!$K$10</f>
        <v>7</v>
      </c>
      <c r="J158" s="59">
        <f>W158*Mitigations!$K$10</f>
        <v>9</v>
      </c>
      <c r="K158" s="59">
        <f>X158*Mitigations!$L$10</f>
        <v>124</v>
      </c>
      <c r="L158" s="59">
        <f>Y158*Mitigations!$L$10</f>
        <v>104</v>
      </c>
      <c r="M158" s="59">
        <f>Z158*Mitigations!$L$10</f>
        <v>91</v>
      </c>
      <c r="N158" s="59">
        <f>AA158*Mitigations!$L$10</f>
        <v>60</v>
      </c>
      <c r="O158" s="59"/>
      <c r="P158" s="59">
        <v>14.1</v>
      </c>
      <c r="Q158" s="59">
        <v>10.1</v>
      </c>
      <c r="R158" s="59">
        <v>6.57</v>
      </c>
      <c r="S158" s="59">
        <v>7.02</v>
      </c>
      <c r="T158" s="59">
        <v>1</v>
      </c>
      <c r="U158" s="59">
        <v>2</v>
      </c>
      <c r="V158" s="59">
        <v>7</v>
      </c>
      <c r="W158" s="59">
        <v>9</v>
      </c>
      <c r="X158" s="59">
        <v>124</v>
      </c>
      <c r="Y158" s="59">
        <v>104</v>
      </c>
      <c r="Z158" s="59">
        <v>91</v>
      </c>
      <c r="AA158" s="59">
        <v>60</v>
      </c>
    </row>
    <row r="159" spans="1:27" x14ac:dyDescent="0.35">
      <c r="A159" s="59"/>
      <c r="B159" s="59"/>
      <c r="C159" s="59">
        <f>P159*Mitigations!$J$10</f>
        <v>10.6</v>
      </c>
      <c r="D159" s="59">
        <f>Q159*Mitigations!$J$10</f>
        <v>6.6</v>
      </c>
      <c r="E159" s="59">
        <f>R159*Mitigations!$J$10</f>
        <v>9.5399999999999991</v>
      </c>
      <c r="F159" s="59">
        <f>S159*Mitigations!$J$10</f>
        <v>8.73</v>
      </c>
      <c r="G159" s="59">
        <f>T159*Mitigations!$K$10</f>
        <v>5</v>
      </c>
      <c r="H159" s="59">
        <f>U159*Mitigations!$K$10</f>
        <v>2</v>
      </c>
      <c r="I159" s="59">
        <f>V159*Mitigations!$K$10</f>
        <v>5</v>
      </c>
      <c r="J159" s="59">
        <f>W159*Mitigations!$K$10</f>
        <v>4</v>
      </c>
      <c r="K159" s="59">
        <f>X159*Mitigations!$L$10</f>
        <v>250</v>
      </c>
      <c r="L159" s="59">
        <f>Y159*Mitigations!$L$10</f>
        <v>25</v>
      </c>
      <c r="M159" s="59">
        <f>Z159*Mitigations!$L$10</f>
        <v>67</v>
      </c>
      <c r="N159" s="59">
        <f>AA159*Mitigations!$L$10</f>
        <v>90</v>
      </c>
      <c r="O159" s="59"/>
      <c r="P159" s="59">
        <v>10.6</v>
      </c>
      <c r="Q159" s="59">
        <v>6.6</v>
      </c>
      <c r="R159" s="59">
        <v>9.5399999999999991</v>
      </c>
      <c r="S159" s="59">
        <v>8.73</v>
      </c>
      <c r="T159" s="59">
        <v>5</v>
      </c>
      <c r="U159" s="59">
        <v>2</v>
      </c>
      <c r="V159" s="59">
        <v>5</v>
      </c>
      <c r="W159" s="59">
        <v>4</v>
      </c>
      <c r="X159" s="59">
        <v>250</v>
      </c>
      <c r="Y159" s="59">
        <v>25</v>
      </c>
      <c r="Z159" s="59">
        <v>67</v>
      </c>
      <c r="AA159" s="59">
        <v>90</v>
      </c>
    </row>
    <row r="160" spans="1:27" x14ac:dyDescent="0.35">
      <c r="A160" s="59"/>
      <c r="B160" s="59"/>
      <c r="C160" s="59">
        <f>P160*Mitigations!$J$10</f>
        <v>9.6999999999999993</v>
      </c>
      <c r="D160" s="59">
        <f>Q160*Mitigations!$J$10</f>
        <v>8.8000000000000007</v>
      </c>
      <c r="E160" s="59">
        <f>R160*Mitigations!$J$10</f>
        <v>9</v>
      </c>
      <c r="F160" s="59">
        <f>S160*Mitigations!$J$10</f>
        <v>7.5600000000000005</v>
      </c>
      <c r="G160" s="59">
        <f>T160*Mitigations!$K$10</f>
        <v>2</v>
      </c>
      <c r="H160" s="59">
        <f>U160*Mitigations!$K$10</f>
        <v>4</v>
      </c>
      <c r="I160" s="59">
        <f>V160*Mitigations!$K$10</f>
        <v>6</v>
      </c>
      <c r="J160" s="59">
        <f>W160*Mitigations!$K$10</f>
        <v>7</v>
      </c>
      <c r="K160" s="59">
        <f>X160*Mitigations!$L$10</f>
        <v>117</v>
      </c>
      <c r="L160" s="59">
        <f>Y160*Mitigations!$L$10</f>
        <v>41</v>
      </c>
      <c r="M160" s="59">
        <f>Z160*Mitigations!$L$10</f>
        <v>87</v>
      </c>
      <c r="N160" s="59">
        <f>AA160*Mitigations!$L$10</f>
        <v>43</v>
      </c>
      <c r="O160" s="59"/>
      <c r="P160" s="59">
        <v>9.6999999999999993</v>
      </c>
      <c r="Q160" s="59">
        <v>8.8000000000000007</v>
      </c>
      <c r="R160" s="59">
        <v>9</v>
      </c>
      <c r="S160" s="59">
        <v>7.5600000000000005</v>
      </c>
      <c r="T160" s="59">
        <v>2</v>
      </c>
      <c r="U160" s="59">
        <v>4</v>
      </c>
      <c r="V160" s="59">
        <v>6</v>
      </c>
      <c r="W160" s="59">
        <v>7</v>
      </c>
      <c r="X160" s="59">
        <v>117</v>
      </c>
      <c r="Y160" s="59">
        <v>41</v>
      </c>
      <c r="Z160" s="59">
        <v>87</v>
      </c>
      <c r="AA160" s="59">
        <v>43</v>
      </c>
    </row>
    <row r="161" spans="1:27" x14ac:dyDescent="0.35">
      <c r="A161" s="59"/>
      <c r="B161" s="59"/>
      <c r="C161" s="59">
        <f>P161*Mitigations!$J$10</f>
        <v>9</v>
      </c>
      <c r="D161" s="59">
        <f>Q161*Mitigations!$J$10</f>
        <v>7.6</v>
      </c>
      <c r="E161" s="59">
        <f>R161*Mitigations!$J$10</f>
        <v>9.3600000000000012</v>
      </c>
      <c r="F161" s="59">
        <f>S161*Mitigations!$J$10</f>
        <v>8.2799999999999994</v>
      </c>
      <c r="G161" s="59">
        <f>T161*Mitigations!$K$10</f>
        <v>5</v>
      </c>
      <c r="H161" s="59">
        <f>U161*Mitigations!$K$10</f>
        <v>4</v>
      </c>
      <c r="I161" s="59">
        <f>V161*Mitigations!$K$10</f>
        <v>3</v>
      </c>
      <c r="J161" s="59">
        <f>W161*Mitigations!$K$10</f>
        <v>6</v>
      </c>
      <c r="K161" s="59">
        <f>X161*Mitigations!$L$10</f>
        <v>85</v>
      </c>
      <c r="L161" s="59">
        <f>Y161*Mitigations!$L$10</f>
        <v>29</v>
      </c>
      <c r="M161" s="59">
        <f>Z161*Mitigations!$L$10</f>
        <v>119</v>
      </c>
      <c r="N161" s="59">
        <f>AA161*Mitigations!$L$10</f>
        <v>30</v>
      </c>
      <c r="O161" s="59"/>
      <c r="P161" s="59">
        <v>9</v>
      </c>
      <c r="Q161" s="59">
        <v>7.6</v>
      </c>
      <c r="R161" s="59">
        <v>9.3600000000000012</v>
      </c>
      <c r="S161" s="59">
        <v>8.2799999999999994</v>
      </c>
      <c r="T161" s="59">
        <v>5</v>
      </c>
      <c r="U161" s="59">
        <v>4</v>
      </c>
      <c r="V161" s="59">
        <v>3</v>
      </c>
      <c r="W161" s="59">
        <v>6</v>
      </c>
      <c r="X161" s="59">
        <v>85</v>
      </c>
      <c r="Y161" s="59">
        <v>29</v>
      </c>
      <c r="Z161" s="59">
        <v>119</v>
      </c>
      <c r="AA161" s="59">
        <v>30</v>
      </c>
    </row>
    <row r="162" spans="1:27" x14ac:dyDescent="0.35">
      <c r="A162" s="59"/>
      <c r="B162" s="59"/>
      <c r="C162" s="59">
        <f>P162*Mitigations!$J$10</f>
        <v>12.3</v>
      </c>
      <c r="D162" s="59">
        <f>Q162*Mitigations!$J$10</f>
        <v>8.3000000000000007</v>
      </c>
      <c r="E162" s="59">
        <f>R162*Mitigations!$J$10</f>
        <v>12.15</v>
      </c>
      <c r="F162" s="59">
        <f>S162*Mitigations!$J$10</f>
        <v>7.02</v>
      </c>
      <c r="G162" s="59">
        <f>T162*Mitigations!$K$10</f>
        <v>6</v>
      </c>
      <c r="H162" s="59">
        <f>U162*Mitigations!$K$10</f>
        <v>3</v>
      </c>
      <c r="I162" s="59">
        <f>V162*Mitigations!$K$10</f>
        <v>4</v>
      </c>
      <c r="J162" s="59">
        <f>W162*Mitigations!$K$10</f>
        <v>6</v>
      </c>
      <c r="K162" s="59">
        <f>X162*Mitigations!$L$10</f>
        <v>134</v>
      </c>
      <c r="L162" s="59">
        <f>Y162*Mitigations!$L$10</f>
        <v>43</v>
      </c>
      <c r="M162" s="59">
        <f>Z162*Mitigations!$L$10</f>
        <v>120</v>
      </c>
      <c r="N162" s="59">
        <f>AA162*Mitigations!$L$10</f>
        <v>44</v>
      </c>
      <c r="O162" s="59"/>
      <c r="P162" s="59">
        <v>12.3</v>
      </c>
      <c r="Q162" s="59">
        <v>8.3000000000000007</v>
      </c>
      <c r="R162" s="59">
        <v>12.15</v>
      </c>
      <c r="S162" s="59">
        <v>7.02</v>
      </c>
      <c r="T162" s="59">
        <v>6</v>
      </c>
      <c r="U162" s="59">
        <v>3</v>
      </c>
      <c r="V162" s="59">
        <v>4</v>
      </c>
      <c r="W162" s="59">
        <v>6</v>
      </c>
      <c r="X162" s="59">
        <v>134</v>
      </c>
      <c r="Y162" s="59">
        <v>43</v>
      </c>
      <c r="Z162" s="59">
        <v>120</v>
      </c>
      <c r="AA162" s="59">
        <v>44</v>
      </c>
    </row>
    <row r="163" spans="1:27" x14ac:dyDescent="0.35">
      <c r="A163" s="59"/>
      <c r="B163" s="59"/>
      <c r="C163" s="59">
        <f>P163*Mitigations!$J$10</f>
        <v>11.3</v>
      </c>
      <c r="D163" s="59">
        <f>Q163*Mitigations!$J$10</f>
        <v>7.2</v>
      </c>
      <c r="E163" s="59">
        <f>R163*Mitigations!$J$10</f>
        <v>9.18</v>
      </c>
      <c r="F163" s="59">
        <f>S163*Mitigations!$J$10</f>
        <v>8.4600000000000009</v>
      </c>
      <c r="G163" s="59">
        <f>T163*Mitigations!$K$10</f>
        <v>5</v>
      </c>
      <c r="H163" s="59">
        <f>U163*Mitigations!$K$10</f>
        <v>4</v>
      </c>
      <c r="I163" s="59">
        <f>V163*Mitigations!$K$10</f>
        <v>4</v>
      </c>
      <c r="J163" s="59">
        <f>W163*Mitigations!$K$10</f>
        <v>4</v>
      </c>
      <c r="K163" s="59">
        <f>X163*Mitigations!$L$10</f>
        <v>45</v>
      </c>
      <c r="L163" s="59">
        <f>Y163*Mitigations!$L$10</f>
        <v>40</v>
      </c>
      <c r="M163" s="59">
        <f>Z163*Mitigations!$L$10</f>
        <v>107</v>
      </c>
      <c r="N163" s="59">
        <f>AA163*Mitigations!$L$10</f>
        <v>24</v>
      </c>
      <c r="O163" s="59"/>
      <c r="P163" s="59">
        <v>11.3</v>
      </c>
      <c r="Q163" s="59">
        <v>7.2</v>
      </c>
      <c r="R163" s="59">
        <v>9.18</v>
      </c>
      <c r="S163" s="59">
        <v>8.4600000000000009</v>
      </c>
      <c r="T163" s="59">
        <v>5</v>
      </c>
      <c r="U163" s="59">
        <v>4</v>
      </c>
      <c r="V163" s="59">
        <v>4</v>
      </c>
      <c r="W163" s="59">
        <v>4</v>
      </c>
      <c r="X163" s="59">
        <v>45</v>
      </c>
      <c r="Y163" s="59">
        <v>40</v>
      </c>
      <c r="Z163" s="59">
        <v>107</v>
      </c>
      <c r="AA163" s="59">
        <v>24</v>
      </c>
    </row>
    <row r="164" spans="1:27" x14ac:dyDescent="0.35">
      <c r="A164" s="59"/>
      <c r="B164" s="59"/>
      <c r="C164" s="59">
        <f>P164*Mitigations!$J$10</f>
        <v>17.100000000000001</v>
      </c>
      <c r="D164" s="59">
        <f>Q164*Mitigations!$J$10</f>
        <v>6.8</v>
      </c>
      <c r="E164" s="59">
        <f>R164*Mitigations!$J$10</f>
        <v>10.170000000000002</v>
      </c>
      <c r="F164" s="59">
        <f>S164*Mitigations!$J$10</f>
        <v>7.2</v>
      </c>
      <c r="G164" s="59">
        <f>T164*Mitigations!$K$10</f>
        <v>4</v>
      </c>
      <c r="H164" s="59">
        <f>U164*Mitigations!$K$10</f>
        <v>2</v>
      </c>
      <c r="I164" s="59">
        <f>V164*Mitigations!$K$10</f>
        <v>5</v>
      </c>
      <c r="J164" s="59">
        <f>W164*Mitigations!$K$10</f>
        <v>5</v>
      </c>
      <c r="K164" s="59">
        <f>X164*Mitigations!$L$10</f>
        <v>135</v>
      </c>
      <c r="L164" s="59">
        <f>Y164*Mitigations!$L$10</f>
        <v>31</v>
      </c>
      <c r="M164" s="59">
        <f>Z164*Mitigations!$L$10</f>
        <v>60</v>
      </c>
      <c r="N164" s="59">
        <f>AA164*Mitigations!$L$10</f>
        <v>80</v>
      </c>
      <c r="O164" s="59"/>
      <c r="P164" s="59">
        <v>17.100000000000001</v>
      </c>
      <c r="Q164" s="59">
        <v>6.8</v>
      </c>
      <c r="R164" s="59">
        <v>10.170000000000002</v>
      </c>
      <c r="S164" s="59">
        <v>7.2</v>
      </c>
      <c r="T164" s="59">
        <v>4</v>
      </c>
      <c r="U164" s="59">
        <v>2</v>
      </c>
      <c r="V164" s="59">
        <v>5</v>
      </c>
      <c r="W164" s="59">
        <v>5</v>
      </c>
      <c r="X164" s="59">
        <v>135</v>
      </c>
      <c r="Y164" s="59">
        <v>31</v>
      </c>
      <c r="Z164" s="59">
        <v>60</v>
      </c>
      <c r="AA164" s="59">
        <v>80</v>
      </c>
    </row>
    <row r="165" spans="1:27" x14ac:dyDescent="0.35">
      <c r="A165" s="59"/>
      <c r="B165" s="59"/>
      <c r="C165" s="59">
        <f>P165*Mitigations!$J$10</f>
        <v>7.6</v>
      </c>
      <c r="D165" s="59">
        <f>Q165*Mitigations!$J$10</f>
        <v>8.6999999999999993</v>
      </c>
      <c r="E165" s="59">
        <f>R165*Mitigations!$J$10</f>
        <v>7.29</v>
      </c>
      <c r="F165" s="59">
        <f>S165*Mitigations!$J$10</f>
        <v>6.75</v>
      </c>
      <c r="G165" s="59">
        <f>T165*Mitigations!$K$10</f>
        <v>9</v>
      </c>
      <c r="H165" s="59">
        <f>U165*Mitigations!$K$10</f>
        <v>0</v>
      </c>
      <c r="I165" s="59">
        <f>V165*Mitigations!$K$10</f>
        <v>6</v>
      </c>
      <c r="J165" s="59">
        <f>W165*Mitigations!$K$10</f>
        <v>5</v>
      </c>
      <c r="K165" s="59">
        <f>X165*Mitigations!$L$10</f>
        <v>82</v>
      </c>
      <c r="L165" s="59">
        <f>Y165*Mitigations!$L$10</f>
        <v>45</v>
      </c>
      <c r="M165" s="59">
        <f>Z165*Mitigations!$L$10</f>
        <v>124</v>
      </c>
      <c r="N165" s="59">
        <f>AA165*Mitigations!$L$10</f>
        <v>41</v>
      </c>
      <c r="O165" s="59"/>
      <c r="P165" s="59">
        <v>7.6</v>
      </c>
      <c r="Q165" s="59">
        <v>8.6999999999999993</v>
      </c>
      <c r="R165" s="59">
        <v>7.29</v>
      </c>
      <c r="S165" s="59">
        <v>6.75</v>
      </c>
      <c r="T165" s="59">
        <v>9</v>
      </c>
      <c r="U165" s="59">
        <v>0</v>
      </c>
      <c r="V165" s="59">
        <v>6</v>
      </c>
      <c r="W165" s="59">
        <v>5</v>
      </c>
      <c r="X165" s="59">
        <v>82</v>
      </c>
      <c r="Y165" s="59">
        <v>45</v>
      </c>
      <c r="Z165" s="59">
        <v>124</v>
      </c>
      <c r="AA165" s="59">
        <v>41</v>
      </c>
    </row>
    <row r="166" spans="1:27" x14ac:dyDescent="0.35">
      <c r="A166" s="59"/>
      <c r="B166" s="59"/>
      <c r="C166" s="59">
        <f>P166*Mitigations!$J$10</f>
        <v>10.199999999999999</v>
      </c>
      <c r="D166" s="59">
        <f>Q166*Mitigations!$J$10</f>
        <v>8</v>
      </c>
      <c r="E166" s="59">
        <f>R166*Mitigations!$J$10</f>
        <v>8.5500000000000007</v>
      </c>
      <c r="F166" s="59">
        <f>S166*Mitigations!$J$10</f>
        <v>8.64</v>
      </c>
      <c r="G166" s="59">
        <f>T166*Mitigations!$K$10</f>
        <v>6</v>
      </c>
      <c r="H166" s="59">
        <f>U166*Mitigations!$K$10</f>
        <v>2</v>
      </c>
      <c r="I166" s="59">
        <f>V166*Mitigations!$K$10</f>
        <v>5</v>
      </c>
      <c r="J166" s="59">
        <f>W166*Mitigations!$K$10</f>
        <v>3</v>
      </c>
      <c r="K166" s="59">
        <f>X166*Mitigations!$L$10</f>
        <v>152</v>
      </c>
      <c r="L166" s="59">
        <f>Y166*Mitigations!$L$10</f>
        <v>56</v>
      </c>
      <c r="M166" s="59">
        <f>Z166*Mitigations!$L$10</f>
        <v>69</v>
      </c>
      <c r="N166" s="59">
        <f>AA166*Mitigations!$L$10</f>
        <v>22</v>
      </c>
      <c r="O166" s="59"/>
      <c r="P166" s="59">
        <v>10.199999999999999</v>
      </c>
      <c r="Q166" s="59">
        <v>8</v>
      </c>
      <c r="R166" s="59">
        <v>8.5500000000000007</v>
      </c>
      <c r="S166" s="59">
        <v>8.64</v>
      </c>
      <c r="T166" s="59">
        <v>6</v>
      </c>
      <c r="U166" s="59">
        <v>2</v>
      </c>
      <c r="V166" s="59">
        <v>5</v>
      </c>
      <c r="W166" s="59">
        <v>3</v>
      </c>
      <c r="X166" s="59">
        <v>152</v>
      </c>
      <c r="Y166" s="59">
        <v>56</v>
      </c>
      <c r="Z166" s="59">
        <v>69</v>
      </c>
      <c r="AA166" s="59">
        <v>22</v>
      </c>
    </row>
    <row r="167" spans="1:27" x14ac:dyDescent="0.35">
      <c r="A167" s="59"/>
      <c r="B167" s="59"/>
      <c r="C167" s="59">
        <f>P167*Mitigations!$J$10</f>
        <v>11.1</v>
      </c>
      <c r="D167" s="59">
        <f>Q167*Mitigations!$J$10</f>
        <v>7.8</v>
      </c>
      <c r="E167" s="59">
        <f>R167*Mitigations!$J$10</f>
        <v>8.5500000000000007</v>
      </c>
      <c r="F167" s="59">
        <f>S167*Mitigations!$J$10</f>
        <v>6.9300000000000006</v>
      </c>
      <c r="G167" s="59">
        <f>T167*Mitigations!$K$10</f>
        <v>7</v>
      </c>
      <c r="H167" s="59">
        <f>U167*Mitigations!$K$10</f>
        <v>1</v>
      </c>
      <c r="I167" s="59">
        <f>V167*Mitigations!$K$10</f>
        <v>4</v>
      </c>
      <c r="J167" s="59">
        <f>W167*Mitigations!$K$10</f>
        <v>9</v>
      </c>
      <c r="K167" s="59">
        <f>X167*Mitigations!$L$10</f>
        <v>164</v>
      </c>
      <c r="L167" s="59">
        <f>Y167*Mitigations!$L$10</f>
        <v>66</v>
      </c>
      <c r="M167" s="59">
        <f>Z167*Mitigations!$L$10</f>
        <v>69</v>
      </c>
      <c r="N167" s="59">
        <f>AA167*Mitigations!$L$10</f>
        <v>89</v>
      </c>
      <c r="O167" s="59"/>
      <c r="P167" s="59">
        <v>11.1</v>
      </c>
      <c r="Q167" s="59">
        <v>7.8</v>
      </c>
      <c r="R167" s="59">
        <v>8.5500000000000007</v>
      </c>
      <c r="S167" s="59">
        <v>6.9300000000000006</v>
      </c>
      <c r="T167" s="59">
        <v>7</v>
      </c>
      <c r="U167" s="59">
        <v>1</v>
      </c>
      <c r="V167" s="59">
        <v>4</v>
      </c>
      <c r="W167" s="59">
        <v>9</v>
      </c>
      <c r="X167" s="59">
        <v>164</v>
      </c>
      <c r="Y167" s="59">
        <v>66</v>
      </c>
      <c r="Z167" s="59">
        <v>69</v>
      </c>
      <c r="AA167" s="59">
        <v>89</v>
      </c>
    </row>
    <row r="168" spans="1:27" x14ac:dyDescent="0.35">
      <c r="A168" s="59"/>
      <c r="B168" s="59"/>
      <c r="C168" s="59">
        <f>P168*Mitigations!$J$10</f>
        <v>7.7</v>
      </c>
      <c r="D168" s="59">
        <f>Q168*Mitigations!$J$10</f>
        <v>8</v>
      </c>
      <c r="E168" s="59">
        <f>R168*Mitigations!$J$10</f>
        <v>8.01</v>
      </c>
      <c r="F168" s="59">
        <f>S168*Mitigations!$J$10</f>
        <v>7.74</v>
      </c>
      <c r="G168" s="59">
        <f>T168*Mitigations!$K$10</f>
        <v>4</v>
      </c>
      <c r="H168" s="59">
        <f>U168*Mitigations!$K$10</f>
        <v>5</v>
      </c>
      <c r="I168" s="59">
        <f>V168*Mitigations!$K$10</f>
        <v>2</v>
      </c>
      <c r="J168" s="59">
        <f>W168*Mitigations!$K$10</f>
        <v>4</v>
      </c>
      <c r="K168" s="59">
        <f>X168*Mitigations!$L$10</f>
        <v>134</v>
      </c>
      <c r="L168" s="59">
        <f>Y168*Mitigations!$L$10</f>
        <v>55</v>
      </c>
      <c r="M168" s="59">
        <f>Z168*Mitigations!$L$10</f>
        <v>111</v>
      </c>
      <c r="N168" s="59">
        <f>AA168*Mitigations!$L$10</f>
        <v>42</v>
      </c>
      <c r="O168" s="59"/>
      <c r="P168" s="59">
        <v>7.7</v>
      </c>
      <c r="Q168" s="59">
        <v>8</v>
      </c>
      <c r="R168" s="59">
        <v>8.01</v>
      </c>
      <c r="S168" s="59">
        <v>7.74</v>
      </c>
      <c r="T168" s="59">
        <v>4</v>
      </c>
      <c r="U168" s="59">
        <v>5</v>
      </c>
      <c r="V168" s="59">
        <v>2</v>
      </c>
      <c r="W168" s="59">
        <v>4</v>
      </c>
      <c r="X168" s="59">
        <v>134</v>
      </c>
      <c r="Y168" s="59">
        <v>55</v>
      </c>
      <c r="Z168" s="59">
        <v>111</v>
      </c>
      <c r="AA168" s="59">
        <v>42</v>
      </c>
    </row>
    <row r="169" spans="1:27" x14ac:dyDescent="0.35">
      <c r="A169" s="59"/>
      <c r="B169" s="59"/>
      <c r="C169" s="59">
        <f>P169*Mitigations!$J$10</f>
        <v>8.1999999999999993</v>
      </c>
      <c r="D169" s="59">
        <f>Q169*Mitigations!$J$10</f>
        <v>7.6</v>
      </c>
      <c r="E169" s="59">
        <f>R169*Mitigations!$J$10</f>
        <v>9.5399999999999991</v>
      </c>
      <c r="F169" s="59">
        <f>S169*Mitigations!$J$10</f>
        <v>6.12</v>
      </c>
      <c r="G169" s="59">
        <f>T169*Mitigations!$K$10</f>
        <v>5</v>
      </c>
      <c r="H169" s="59">
        <f>U169*Mitigations!$K$10</f>
        <v>5</v>
      </c>
      <c r="I169" s="59">
        <f>V169*Mitigations!$K$10</f>
        <v>7</v>
      </c>
      <c r="J169" s="59">
        <f>W169*Mitigations!$K$10</f>
        <v>8</v>
      </c>
      <c r="K169" s="59">
        <f>X169*Mitigations!$L$10</f>
        <v>100</v>
      </c>
      <c r="L169" s="59">
        <f>Y169*Mitigations!$L$10</f>
        <v>48</v>
      </c>
      <c r="M169" s="59">
        <f>Z169*Mitigations!$L$10</f>
        <v>82</v>
      </c>
      <c r="N169" s="59">
        <f>AA169*Mitigations!$L$10</f>
        <v>30</v>
      </c>
      <c r="O169" s="59"/>
      <c r="P169" s="59">
        <v>8.1999999999999993</v>
      </c>
      <c r="Q169" s="59">
        <v>7.6</v>
      </c>
      <c r="R169" s="59">
        <v>9.5399999999999991</v>
      </c>
      <c r="S169" s="59">
        <v>6.12</v>
      </c>
      <c r="T169" s="59">
        <v>5</v>
      </c>
      <c r="U169" s="59">
        <v>5</v>
      </c>
      <c r="V169" s="59">
        <v>7</v>
      </c>
      <c r="W169" s="59">
        <v>8</v>
      </c>
      <c r="X169" s="59">
        <v>100</v>
      </c>
      <c r="Y169" s="59">
        <v>48</v>
      </c>
      <c r="Z169" s="59">
        <v>82</v>
      </c>
      <c r="AA169" s="59">
        <v>30</v>
      </c>
    </row>
    <row r="170" spans="1:27" x14ac:dyDescent="0.35">
      <c r="A170" s="59"/>
      <c r="B170" s="59"/>
      <c r="C170" s="59">
        <f>P170*Mitigations!$J$10</f>
        <v>8.3000000000000007</v>
      </c>
      <c r="D170" s="59">
        <f>Q170*Mitigations!$J$10</f>
        <v>7.7</v>
      </c>
      <c r="E170" s="59">
        <f>R170*Mitigations!$J$10</f>
        <v>8.1</v>
      </c>
      <c r="F170" s="59">
        <f>S170*Mitigations!$J$10</f>
        <v>8.82</v>
      </c>
      <c r="G170" s="59">
        <f>T170*Mitigations!$K$10</f>
        <v>3</v>
      </c>
      <c r="H170" s="59">
        <f>U170*Mitigations!$K$10</f>
        <v>5</v>
      </c>
      <c r="I170" s="59">
        <f>V170*Mitigations!$K$10</f>
        <v>6</v>
      </c>
      <c r="J170" s="59">
        <f>W170*Mitigations!$K$10</f>
        <v>5</v>
      </c>
      <c r="K170" s="59">
        <f>X170*Mitigations!$L$10</f>
        <v>316</v>
      </c>
      <c r="L170" s="59">
        <f>Y170*Mitigations!$L$10</f>
        <v>36</v>
      </c>
      <c r="M170" s="59">
        <f>Z170*Mitigations!$L$10</f>
        <v>68</v>
      </c>
      <c r="N170" s="59">
        <f>AA170*Mitigations!$L$10</f>
        <v>59</v>
      </c>
      <c r="O170" s="59"/>
      <c r="P170" s="59">
        <v>8.3000000000000007</v>
      </c>
      <c r="Q170" s="59">
        <v>7.7</v>
      </c>
      <c r="R170" s="59">
        <v>8.1</v>
      </c>
      <c r="S170" s="59">
        <v>8.82</v>
      </c>
      <c r="T170" s="59">
        <v>3</v>
      </c>
      <c r="U170" s="59">
        <v>5</v>
      </c>
      <c r="V170" s="59">
        <v>6</v>
      </c>
      <c r="W170" s="59">
        <v>5</v>
      </c>
      <c r="X170" s="59">
        <v>316</v>
      </c>
      <c r="Y170" s="59">
        <v>36</v>
      </c>
      <c r="Z170" s="59">
        <v>68</v>
      </c>
      <c r="AA170" s="59">
        <v>59</v>
      </c>
    </row>
    <row r="171" spans="1:27" x14ac:dyDescent="0.35">
      <c r="A171" s="59"/>
      <c r="B171" s="59"/>
      <c r="C171" s="59">
        <f>P171*Mitigations!$J$10</f>
        <v>10</v>
      </c>
      <c r="D171" s="59">
        <f>Q171*Mitigations!$J$10</f>
        <v>7</v>
      </c>
      <c r="E171" s="59">
        <f>R171*Mitigations!$J$10</f>
        <v>9.5399999999999991</v>
      </c>
      <c r="F171" s="59">
        <f>S171*Mitigations!$J$10</f>
        <v>6.3</v>
      </c>
      <c r="G171" s="59">
        <f>T171*Mitigations!$K$10</f>
        <v>4</v>
      </c>
      <c r="H171" s="59">
        <f>U171*Mitigations!$K$10</f>
        <v>7</v>
      </c>
      <c r="I171" s="59">
        <f>V171*Mitigations!$K$10</f>
        <v>7</v>
      </c>
      <c r="J171" s="59">
        <f>W171*Mitigations!$K$10</f>
        <v>3</v>
      </c>
      <c r="K171" s="59">
        <f>X171*Mitigations!$L$10</f>
        <v>115</v>
      </c>
      <c r="L171" s="59">
        <f>Y171*Mitigations!$L$10</f>
        <v>32</v>
      </c>
      <c r="M171" s="59">
        <f>Z171*Mitigations!$L$10</f>
        <v>72</v>
      </c>
      <c r="N171" s="59">
        <f>AA171*Mitigations!$L$10</f>
        <v>46</v>
      </c>
      <c r="O171" s="59"/>
      <c r="P171" s="59">
        <v>10</v>
      </c>
      <c r="Q171" s="59">
        <v>7</v>
      </c>
      <c r="R171" s="59">
        <v>9.5399999999999991</v>
      </c>
      <c r="S171" s="59">
        <v>6.3</v>
      </c>
      <c r="T171" s="59">
        <v>4</v>
      </c>
      <c r="U171" s="59">
        <v>7</v>
      </c>
      <c r="V171" s="59">
        <v>7</v>
      </c>
      <c r="W171" s="59">
        <v>3</v>
      </c>
      <c r="X171" s="59">
        <v>115</v>
      </c>
      <c r="Y171" s="59">
        <v>32</v>
      </c>
      <c r="Z171" s="59">
        <v>72</v>
      </c>
      <c r="AA171" s="59">
        <v>46</v>
      </c>
    </row>
    <row r="172" spans="1:27" x14ac:dyDescent="0.35">
      <c r="A172" s="59"/>
      <c r="B172" s="59"/>
      <c r="C172" s="59">
        <f>P172*Mitigations!$J$10</f>
        <v>13.2</v>
      </c>
      <c r="D172" s="59">
        <f>Q172*Mitigations!$J$10</f>
        <v>6.8</v>
      </c>
      <c r="E172" s="59">
        <f>R172*Mitigations!$J$10</f>
        <v>14.31</v>
      </c>
      <c r="F172" s="59">
        <f>S172*Mitigations!$J$10</f>
        <v>8.5500000000000007</v>
      </c>
      <c r="G172" s="59">
        <f>T172*Mitigations!$K$10</f>
        <v>6</v>
      </c>
      <c r="H172" s="59">
        <f>U172*Mitigations!$K$10</f>
        <v>4</v>
      </c>
      <c r="I172" s="59">
        <f>V172*Mitigations!$K$10</f>
        <v>10</v>
      </c>
      <c r="J172" s="59">
        <f>W172*Mitigations!$K$10</f>
        <v>5</v>
      </c>
      <c r="K172" s="59">
        <f>X172*Mitigations!$L$10</f>
        <v>293</v>
      </c>
      <c r="L172" s="59">
        <f>Y172*Mitigations!$L$10</f>
        <v>28</v>
      </c>
      <c r="M172" s="59">
        <f>Z172*Mitigations!$L$10</f>
        <v>53</v>
      </c>
      <c r="N172" s="59">
        <f>AA172*Mitigations!$L$10</f>
        <v>49</v>
      </c>
      <c r="O172" s="59"/>
      <c r="P172" s="59">
        <v>13.2</v>
      </c>
      <c r="Q172" s="59">
        <v>6.8</v>
      </c>
      <c r="R172" s="59">
        <v>14.31</v>
      </c>
      <c r="S172" s="59">
        <v>8.5500000000000007</v>
      </c>
      <c r="T172" s="59">
        <v>6</v>
      </c>
      <c r="U172" s="59">
        <v>4</v>
      </c>
      <c r="V172" s="59">
        <v>10</v>
      </c>
      <c r="W172" s="59">
        <v>5</v>
      </c>
      <c r="X172" s="59">
        <v>293</v>
      </c>
      <c r="Y172" s="59">
        <v>28</v>
      </c>
      <c r="Z172" s="59">
        <v>53</v>
      </c>
      <c r="AA172" s="59">
        <v>49</v>
      </c>
    </row>
    <row r="173" spans="1:27" x14ac:dyDescent="0.35">
      <c r="A173" s="59"/>
      <c r="B173" s="59"/>
      <c r="C173" s="59">
        <f>P173*Mitigations!$J$10</f>
        <v>9.3000000000000007</v>
      </c>
      <c r="D173" s="59">
        <f>Q173*Mitigations!$J$10</f>
        <v>9.1999999999999993</v>
      </c>
      <c r="E173" s="59">
        <f>R173*Mitigations!$J$10</f>
        <v>7.29</v>
      </c>
      <c r="F173" s="59">
        <f>S173*Mitigations!$J$10</f>
        <v>8.01</v>
      </c>
      <c r="G173" s="59">
        <f>T173*Mitigations!$K$10</f>
        <v>4</v>
      </c>
      <c r="H173" s="59">
        <f>U173*Mitigations!$K$10</f>
        <v>5</v>
      </c>
      <c r="I173" s="59">
        <f>V173*Mitigations!$K$10</f>
        <v>3</v>
      </c>
      <c r="J173" s="59">
        <f>W173*Mitigations!$K$10</f>
        <v>5</v>
      </c>
      <c r="K173" s="59">
        <f>X173*Mitigations!$L$10</f>
        <v>143</v>
      </c>
      <c r="L173" s="59">
        <f>Y173*Mitigations!$L$10</f>
        <v>31</v>
      </c>
      <c r="M173" s="59">
        <f>Z173*Mitigations!$L$10</f>
        <v>142</v>
      </c>
      <c r="N173" s="59">
        <f>AA173*Mitigations!$L$10</f>
        <v>115</v>
      </c>
      <c r="O173" s="59"/>
      <c r="P173" s="59">
        <v>9.3000000000000007</v>
      </c>
      <c r="Q173" s="59">
        <v>9.1999999999999993</v>
      </c>
      <c r="R173" s="59">
        <v>7.29</v>
      </c>
      <c r="S173" s="59">
        <v>8.01</v>
      </c>
      <c r="T173" s="59">
        <v>4</v>
      </c>
      <c r="U173" s="59">
        <v>5</v>
      </c>
      <c r="V173" s="59">
        <v>3</v>
      </c>
      <c r="W173" s="59">
        <v>5</v>
      </c>
      <c r="X173" s="59">
        <v>143</v>
      </c>
      <c r="Y173" s="59">
        <v>31</v>
      </c>
      <c r="Z173" s="59">
        <v>142</v>
      </c>
      <c r="AA173" s="59">
        <v>115</v>
      </c>
    </row>
    <row r="174" spans="1:27" x14ac:dyDescent="0.35">
      <c r="A174" s="59"/>
      <c r="B174" s="59"/>
      <c r="C174" s="59">
        <f>P174*Mitigations!$J$10</f>
        <v>10.7</v>
      </c>
      <c r="D174" s="59">
        <f>Q174*Mitigations!$J$10</f>
        <v>8.4</v>
      </c>
      <c r="E174" s="59">
        <f>R174*Mitigations!$J$10</f>
        <v>8.01</v>
      </c>
      <c r="F174" s="59">
        <f>S174*Mitigations!$J$10</f>
        <v>6.66</v>
      </c>
      <c r="G174" s="59">
        <f>T174*Mitigations!$K$10</f>
        <v>9</v>
      </c>
      <c r="H174" s="59">
        <f>U174*Mitigations!$K$10</f>
        <v>6</v>
      </c>
      <c r="I174" s="59">
        <f>V174*Mitigations!$K$10</f>
        <v>2</v>
      </c>
      <c r="J174" s="59">
        <f>W174*Mitigations!$K$10</f>
        <v>5</v>
      </c>
      <c r="K174" s="59">
        <f>X174*Mitigations!$L$10</f>
        <v>115</v>
      </c>
      <c r="L174" s="59">
        <f>Y174*Mitigations!$L$10</f>
        <v>40</v>
      </c>
      <c r="M174" s="59">
        <f>Z174*Mitigations!$L$10</f>
        <v>131</v>
      </c>
      <c r="N174" s="59">
        <f>AA174*Mitigations!$L$10</f>
        <v>42</v>
      </c>
      <c r="O174" s="59"/>
      <c r="P174" s="59">
        <v>10.7</v>
      </c>
      <c r="Q174" s="59">
        <v>8.4</v>
      </c>
      <c r="R174" s="59">
        <v>8.01</v>
      </c>
      <c r="S174" s="59">
        <v>6.66</v>
      </c>
      <c r="T174" s="59">
        <v>9</v>
      </c>
      <c r="U174" s="59">
        <v>6</v>
      </c>
      <c r="V174" s="59">
        <v>2</v>
      </c>
      <c r="W174" s="59">
        <v>5</v>
      </c>
      <c r="X174" s="59">
        <v>115</v>
      </c>
      <c r="Y174" s="59">
        <v>40</v>
      </c>
      <c r="Z174" s="59">
        <v>131</v>
      </c>
      <c r="AA174" s="59">
        <v>42</v>
      </c>
    </row>
    <row r="175" spans="1:27" x14ac:dyDescent="0.35">
      <c r="A175" s="59"/>
      <c r="B175" s="59"/>
      <c r="C175" s="59">
        <f>P175*Mitigations!$J$10</f>
        <v>18.899999999999999</v>
      </c>
      <c r="D175" s="59">
        <f>Q175*Mitigations!$J$10</f>
        <v>8.6999999999999993</v>
      </c>
      <c r="E175" s="59">
        <f>R175*Mitigations!$J$10</f>
        <v>11.16</v>
      </c>
      <c r="F175" s="59">
        <f>S175*Mitigations!$J$10</f>
        <v>8.19</v>
      </c>
      <c r="G175" s="59">
        <f>T175*Mitigations!$K$10</f>
        <v>5</v>
      </c>
      <c r="H175" s="59">
        <f>U175*Mitigations!$K$10</f>
        <v>2</v>
      </c>
      <c r="I175" s="59">
        <f>V175*Mitigations!$K$10</f>
        <v>5</v>
      </c>
      <c r="J175" s="59">
        <f>W175*Mitigations!$K$10</f>
        <v>1</v>
      </c>
      <c r="K175" s="59">
        <f>X175*Mitigations!$L$10</f>
        <v>283</v>
      </c>
      <c r="L175" s="59">
        <f>Y175*Mitigations!$L$10</f>
        <v>94</v>
      </c>
      <c r="M175" s="59">
        <f>Z175*Mitigations!$L$10</f>
        <v>94</v>
      </c>
      <c r="N175" s="59">
        <f>AA175*Mitigations!$L$10</f>
        <v>97</v>
      </c>
      <c r="O175" s="59"/>
      <c r="P175" s="59">
        <v>18.899999999999999</v>
      </c>
      <c r="Q175" s="59">
        <v>8.6999999999999993</v>
      </c>
      <c r="R175" s="59">
        <v>11.16</v>
      </c>
      <c r="S175" s="59">
        <v>8.19</v>
      </c>
      <c r="T175" s="59">
        <v>5</v>
      </c>
      <c r="U175" s="59">
        <v>2</v>
      </c>
      <c r="V175" s="59">
        <v>5</v>
      </c>
      <c r="W175" s="59">
        <v>1</v>
      </c>
      <c r="X175" s="59">
        <v>283</v>
      </c>
      <c r="Y175" s="59">
        <v>94</v>
      </c>
      <c r="Z175" s="59">
        <v>94</v>
      </c>
      <c r="AA175" s="59">
        <v>97</v>
      </c>
    </row>
    <row r="176" spans="1:27" x14ac:dyDescent="0.35">
      <c r="A176" s="59"/>
      <c r="B176" s="59"/>
      <c r="C176" s="59">
        <f>P176*Mitigations!$J$10</f>
        <v>13.4</v>
      </c>
      <c r="D176" s="59">
        <f>Q176*Mitigations!$J$10</f>
        <v>8.5</v>
      </c>
      <c r="E176" s="59">
        <f>R176*Mitigations!$J$10</f>
        <v>9.2700000000000014</v>
      </c>
      <c r="F176" s="59">
        <f>S176*Mitigations!$J$10</f>
        <v>6.12</v>
      </c>
      <c r="G176" s="59">
        <f>T176*Mitigations!$K$10</f>
        <v>0</v>
      </c>
      <c r="H176" s="59">
        <f>U176*Mitigations!$K$10</f>
        <v>0</v>
      </c>
      <c r="I176" s="59">
        <f>V176*Mitigations!$K$10</f>
        <v>6</v>
      </c>
      <c r="J176" s="59">
        <f>W176*Mitigations!$K$10</f>
        <v>6</v>
      </c>
      <c r="K176" s="59">
        <f>X176*Mitigations!$L$10</f>
        <v>113</v>
      </c>
      <c r="L176" s="59">
        <f>Y176*Mitigations!$L$10</f>
        <v>30</v>
      </c>
      <c r="M176" s="59">
        <f>Z176*Mitigations!$L$10</f>
        <v>49</v>
      </c>
      <c r="N176" s="59">
        <f>AA176*Mitigations!$L$10</f>
        <v>35</v>
      </c>
      <c r="O176" s="59"/>
      <c r="P176" s="59">
        <v>13.4</v>
      </c>
      <c r="Q176" s="59">
        <v>8.5</v>
      </c>
      <c r="R176" s="59">
        <v>9.2700000000000014</v>
      </c>
      <c r="S176" s="59">
        <v>6.12</v>
      </c>
      <c r="T176" s="59">
        <v>0</v>
      </c>
      <c r="U176" s="59">
        <v>0</v>
      </c>
      <c r="V176" s="59">
        <v>6</v>
      </c>
      <c r="W176" s="59">
        <v>6</v>
      </c>
      <c r="X176" s="59">
        <v>113</v>
      </c>
      <c r="Y176" s="59">
        <v>30</v>
      </c>
      <c r="Z176" s="59">
        <v>49</v>
      </c>
      <c r="AA176" s="59">
        <v>35</v>
      </c>
    </row>
    <row r="177" spans="1:27" x14ac:dyDescent="0.35">
      <c r="A177" s="59"/>
      <c r="B177" s="59"/>
      <c r="C177" s="59">
        <f>P177*Mitigations!$J$10</f>
        <v>10.5</v>
      </c>
      <c r="D177" s="59">
        <f>Q177*Mitigations!$J$10</f>
        <v>7.2</v>
      </c>
      <c r="E177" s="59">
        <f>R177*Mitigations!$J$10</f>
        <v>8.19</v>
      </c>
      <c r="F177" s="59">
        <f>S177*Mitigations!$J$10</f>
        <v>8.2799999999999994</v>
      </c>
      <c r="G177" s="59">
        <f>T177*Mitigations!$K$10</f>
        <v>4</v>
      </c>
      <c r="H177" s="59">
        <f>U177*Mitigations!$K$10</f>
        <v>8</v>
      </c>
      <c r="I177" s="59">
        <f>V177*Mitigations!$K$10</f>
        <v>4</v>
      </c>
      <c r="J177" s="59">
        <f>W177*Mitigations!$K$10</f>
        <v>8</v>
      </c>
      <c r="K177" s="59">
        <f>X177*Mitigations!$L$10</f>
        <v>149</v>
      </c>
      <c r="L177" s="59">
        <f>Y177*Mitigations!$L$10</f>
        <v>25</v>
      </c>
      <c r="M177" s="59">
        <f>Z177*Mitigations!$L$10</f>
        <v>96</v>
      </c>
      <c r="N177" s="59">
        <f>AA177*Mitigations!$L$10</f>
        <v>58</v>
      </c>
      <c r="O177" s="59"/>
      <c r="P177" s="59">
        <v>10.5</v>
      </c>
      <c r="Q177" s="59">
        <v>7.2</v>
      </c>
      <c r="R177" s="59">
        <v>8.19</v>
      </c>
      <c r="S177" s="59">
        <v>8.2799999999999994</v>
      </c>
      <c r="T177" s="59">
        <v>4</v>
      </c>
      <c r="U177" s="59">
        <v>8</v>
      </c>
      <c r="V177" s="59">
        <v>4</v>
      </c>
      <c r="W177" s="59">
        <v>8</v>
      </c>
      <c r="X177" s="59">
        <v>149</v>
      </c>
      <c r="Y177" s="59">
        <v>25</v>
      </c>
      <c r="Z177" s="59">
        <v>96</v>
      </c>
      <c r="AA177" s="59">
        <v>58</v>
      </c>
    </row>
    <row r="178" spans="1:27" x14ac:dyDescent="0.35">
      <c r="A178" s="59"/>
      <c r="B178" s="59"/>
      <c r="C178" s="59">
        <f>P178*Mitigations!$J$10</f>
        <v>10.8</v>
      </c>
      <c r="D178" s="59">
        <f>Q178*Mitigations!$J$10</f>
        <v>7.6</v>
      </c>
      <c r="E178" s="59">
        <f>R178*Mitigations!$J$10</f>
        <v>8.91</v>
      </c>
      <c r="F178" s="59">
        <f>S178*Mitigations!$J$10</f>
        <v>7.38</v>
      </c>
      <c r="G178" s="59">
        <f>T178*Mitigations!$K$10</f>
        <v>2</v>
      </c>
      <c r="H178" s="59">
        <f>U178*Mitigations!$K$10</f>
        <v>2</v>
      </c>
      <c r="I178" s="59">
        <f>V178*Mitigations!$K$10</f>
        <v>1</v>
      </c>
      <c r="J178" s="59">
        <f>W178*Mitigations!$K$10</f>
        <v>6</v>
      </c>
      <c r="K178" s="59">
        <f>X178*Mitigations!$L$10</f>
        <v>122</v>
      </c>
      <c r="L178" s="59">
        <f>Y178*Mitigations!$L$10</f>
        <v>43</v>
      </c>
      <c r="M178" s="59">
        <f>Z178*Mitigations!$L$10</f>
        <v>97</v>
      </c>
      <c r="N178" s="59">
        <f>AA178*Mitigations!$L$10</f>
        <v>54</v>
      </c>
      <c r="O178" s="59"/>
      <c r="P178" s="59">
        <v>10.8</v>
      </c>
      <c r="Q178" s="59">
        <v>7.6</v>
      </c>
      <c r="R178" s="59">
        <v>8.91</v>
      </c>
      <c r="S178" s="59">
        <v>7.38</v>
      </c>
      <c r="T178" s="59">
        <v>2</v>
      </c>
      <c r="U178" s="59">
        <v>2</v>
      </c>
      <c r="V178" s="59">
        <v>1</v>
      </c>
      <c r="W178" s="59">
        <v>6</v>
      </c>
      <c r="X178" s="59">
        <v>122</v>
      </c>
      <c r="Y178" s="59">
        <v>43</v>
      </c>
      <c r="Z178" s="59">
        <v>97</v>
      </c>
      <c r="AA178" s="59">
        <v>54</v>
      </c>
    </row>
    <row r="179" spans="1:27" x14ac:dyDescent="0.35">
      <c r="A179" s="59"/>
      <c r="B179" s="59"/>
      <c r="C179" s="59">
        <f>P179*Mitigations!$J$10</f>
        <v>10.7</v>
      </c>
      <c r="D179" s="59">
        <f>Q179*Mitigations!$J$10</f>
        <v>10.1</v>
      </c>
      <c r="E179" s="59">
        <f>R179*Mitigations!$J$10</f>
        <v>9.9</v>
      </c>
      <c r="F179" s="59">
        <f>S179*Mitigations!$J$10</f>
        <v>8.64</v>
      </c>
      <c r="G179" s="59">
        <f>T179*Mitigations!$K$10</f>
        <v>5</v>
      </c>
      <c r="H179" s="59">
        <f>U179*Mitigations!$K$10</f>
        <v>3</v>
      </c>
      <c r="I179" s="59">
        <f>V179*Mitigations!$K$10</f>
        <v>2</v>
      </c>
      <c r="J179" s="59">
        <f>W179*Mitigations!$K$10</f>
        <v>3</v>
      </c>
      <c r="K179" s="59">
        <f>X179*Mitigations!$L$10</f>
        <v>168</v>
      </c>
      <c r="L179" s="59">
        <f>Y179*Mitigations!$L$10</f>
        <v>87</v>
      </c>
      <c r="M179" s="59">
        <f>Z179*Mitigations!$L$10</f>
        <v>66</v>
      </c>
      <c r="N179" s="59">
        <f>AA179*Mitigations!$L$10</f>
        <v>59</v>
      </c>
      <c r="O179" s="59"/>
      <c r="P179" s="59">
        <v>10.7</v>
      </c>
      <c r="Q179" s="59">
        <v>10.1</v>
      </c>
      <c r="R179" s="59">
        <v>9.9</v>
      </c>
      <c r="S179" s="59">
        <v>8.64</v>
      </c>
      <c r="T179" s="59">
        <v>5</v>
      </c>
      <c r="U179" s="59">
        <v>3</v>
      </c>
      <c r="V179" s="59">
        <v>2</v>
      </c>
      <c r="W179" s="59">
        <v>3</v>
      </c>
      <c r="X179" s="59">
        <v>168</v>
      </c>
      <c r="Y179" s="59">
        <v>87</v>
      </c>
      <c r="Z179" s="59">
        <v>66</v>
      </c>
      <c r="AA179" s="59">
        <v>59</v>
      </c>
    </row>
    <row r="180" spans="1:27" x14ac:dyDescent="0.35">
      <c r="A180" s="59"/>
      <c r="B180" s="59"/>
      <c r="C180" s="59">
        <f>P180*Mitigations!$J$10</f>
        <v>11.2</v>
      </c>
      <c r="D180" s="59">
        <f>Q180*Mitigations!$J$10</f>
        <v>8.6</v>
      </c>
      <c r="E180" s="59">
        <f>R180*Mitigations!$J$10</f>
        <v>8.19</v>
      </c>
      <c r="F180" s="59">
        <f>S180*Mitigations!$J$10</f>
        <v>7.11</v>
      </c>
      <c r="G180" s="59">
        <f>T180*Mitigations!$K$10</f>
        <v>5</v>
      </c>
      <c r="H180" s="59">
        <f>U180*Mitigations!$K$10</f>
        <v>4</v>
      </c>
      <c r="I180" s="59">
        <f>V180*Mitigations!$K$10</f>
        <v>2</v>
      </c>
      <c r="J180" s="59">
        <f>W180*Mitigations!$K$10</f>
        <v>3</v>
      </c>
      <c r="K180" s="59">
        <f>X180*Mitigations!$L$10</f>
        <v>107</v>
      </c>
      <c r="L180" s="59">
        <f>Y180*Mitigations!$L$10</f>
        <v>41</v>
      </c>
      <c r="M180" s="59">
        <f>Z180*Mitigations!$L$10</f>
        <v>58</v>
      </c>
      <c r="N180" s="59">
        <f>AA180*Mitigations!$L$10</f>
        <v>44</v>
      </c>
      <c r="O180" s="59"/>
      <c r="P180" s="59">
        <v>11.2</v>
      </c>
      <c r="Q180" s="59">
        <v>8.6</v>
      </c>
      <c r="R180" s="59">
        <v>8.19</v>
      </c>
      <c r="S180" s="59">
        <v>7.11</v>
      </c>
      <c r="T180" s="59">
        <v>5</v>
      </c>
      <c r="U180" s="59">
        <v>4</v>
      </c>
      <c r="V180" s="59">
        <v>2</v>
      </c>
      <c r="W180" s="59">
        <v>3</v>
      </c>
      <c r="X180" s="59">
        <v>107</v>
      </c>
      <c r="Y180" s="59">
        <v>41</v>
      </c>
      <c r="Z180" s="59">
        <v>58</v>
      </c>
      <c r="AA180" s="59">
        <v>44</v>
      </c>
    </row>
    <row r="181" spans="1:27" x14ac:dyDescent="0.35">
      <c r="A181" s="59"/>
      <c r="B181" s="59"/>
      <c r="C181" s="59">
        <f>P181*Mitigations!$J$10</f>
        <v>11</v>
      </c>
      <c r="D181" s="59">
        <f>Q181*Mitigations!$J$10</f>
        <v>7.3</v>
      </c>
      <c r="E181" s="59">
        <f>R181*Mitigations!$J$10</f>
        <v>9.18</v>
      </c>
      <c r="F181" s="59">
        <f>S181*Mitigations!$J$10</f>
        <v>8.19</v>
      </c>
      <c r="G181" s="59">
        <f>T181*Mitigations!$K$10</f>
        <v>8</v>
      </c>
      <c r="H181" s="59">
        <f>U181*Mitigations!$K$10</f>
        <v>2</v>
      </c>
      <c r="I181" s="59">
        <f>V181*Mitigations!$K$10</f>
        <v>1</v>
      </c>
      <c r="J181" s="59">
        <f>W181*Mitigations!$K$10</f>
        <v>5</v>
      </c>
      <c r="K181" s="59">
        <f>X181*Mitigations!$L$10</f>
        <v>106</v>
      </c>
      <c r="L181" s="59">
        <f>Y181*Mitigations!$L$10</f>
        <v>48</v>
      </c>
      <c r="M181" s="59">
        <f>Z181*Mitigations!$L$10</f>
        <v>62</v>
      </c>
      <c r="N181" s="59">
        <f>AA181*Mitigations!$L$10</f>
        <v>22</v>
      </c>
      <c r="O181" s="59"/>
      <c r="P181" s="59">
        <v>11</v>
      </c>
      <c r="Q181" s="59">
        <v>7.3</v>
      </c>
      <c r="R181" s="59">
        <v>9.18</v>
      </c>
      <c r="S181" s="59">
        <v>8.19</v>
      </c>
      <c r="T181" s="59">
        <v>8</v>
      </c>
      <c r="U181" s="59">
        <v>2</v>
      </c>
      <c r="V181" s="59">
        <v>1</v>
      </c>
      <c r="W181" s="59">
        <v>5</v>
      </c>
      <c r="X181" s="59">
        <v>106</v>
      </c>
      <c r="Y181" s="59">
        <v>48</v>
      </c>
      <c r="Z181" s="59">
        <v>62</v>
      </c>
      <c r="AA181" s="59">
        <v>22</v>
      </c>
    </row>
    <row r="182" spans="1:27" x14ac:dyDescent="0.35">
      <c r="A182" s="59"/>
      <c r="B182" s="59"/>
      <c r="C182" s="59">
        <f>P182*Mitigations!$J$10</f>
        <v>6</v>
      </c>
      <c r="D182" s="59">
        <f>Q182*Mitigations!$J$10</f>
        <v>8</v>
      </c>
      <c r="E182" s="59">
        <f>R182*Mitigations!$J$10</f>
        <v>8.4600000000000009</v>
      </c>
      <c r="F182" s="59">
        <f>S182*Mitigations!$J$10</f>
        <v>7.02</v>
      </c>
      <c r="G182" s="59">
        <f>T182*Mitigations!$K$10</f>
        <v>4</v>
      </c>
      <c r="H182" s="59">
        <f>U182*Mitigations!$K$10</f>
        <v>4</v>
      </c>
      <c r="I182" s="59">
        <f>V182*Mitigations!$K$10</f>
        <v>5</v>
      </c>
      <c r="J182" s="59">
        <f>W182*Mitigations!$K$10</f>
        <v>6</v>
      </c>
      <c r="K182" s="59">
        <f>X182*Mitigations!$L$10</f>
        <v>87</v>
      </c>
      <c r="L182" s="59">
        <f>Y182*Mitigations!$L$10</f>
        <v>20</v>
      </c>
      <c r="M182" s="59">
        <f>Z182*Mitigations!$L$10</f>
        <v>83</v>
      </c>
      <c r="N182" s="59">
        <f>AA182*Mitigations!$L$10</f>
        <v>55</v>
      </c>
      <c r="O182" s="59"/>
      <c r="P182" s="59">
        <v>6</v>
      </c>
      <c r="Q182" s="59">
        <v>8</v>
      </c>
      <c r="R182" s="59">
        <v>8.4600000000000009</v>
      </c>
      <c r="S182" s="59">
        <v>7.02</v>
      </c>
      <c r="T182" s="59">
        <v>4</v>
      </c>
      <c r="U182" s="59">
        <v>4</v>
      </c>
      <c r="V182" s="59">
        <v>5</v>
      </c>
      <c r="W182" s="59">
        <v>6</v>
      </c>
      <c r="X182" s="59">
        <v>87</v>
      </c>
      <c r="Y182" s="59">
        <v>20</v>
      </c>
      <c r="Z182" s="59">
        <v>83</v>
      </c>
      <c r="AA182" s="59">
        <v>55</v>
      </c>
    </row>
    <row r="183" spans="1:27" x14ac:dyDescent="0.35">
      <c r="A183" s="59"/>
      <c r="B183" s="59"/>
      <c r="C183" s="59">
        <f>P183*Mitigations!$J$10</f>
        <v>12.3</v>
      </c>
      <c r="D183" s="59">
        <f>Q183*Mitigations!$J$10</f>
        <v>8.6999999999999993</v>
      </c>
      <c r="E183" s="59">
        <f>R183*Mitigations!$J$10</f>
        <v>6.12</v>
      </c>
      <c r="F183" s="59">
        <f>S183*Mitigations!$J$10</f>
        <v>6.66</v>
      </c>
      <c r="G183" s="59">
        <f>T183*Mitigations!$K$10</f>
        <v>5</v>
      </c>
      <c r="H183" s="59">
        <f>U183*Mitigations!$K$10</f>
        <v>2</v>
      </c>
      <c r="I183" s="59">
        <f>V183*Mitigations!$K$10</f>
        <v>4</v>
      </c>
      <c r="J183" s="59">
        <f>W183*Mitigations!$K$10</f>
        <v>5</v>
      </c>
      <c r="K183" s="59">
        <f>X183*Mitigations!$L$10</f>
        <v>71</v>
      </c>
      <c r="L183" s="59">
        <f>Y183*Mitigations!$L$10</f>
        <v>39</v>
      </c>
      <c r="M183" s="59">
        <f>Z183*Mitigations!$L$10</f>
        <v>88</v>
      </c>
      <c r="N183" s="59">
        <f>AA183*Mitigations!$L$10</f>
        <v>91</v>
      </c>
      <c r="O183" s="59"/>
      <c r="P183" s="59">
        <v>12.3</v>
      </c>
      <c r="Q183" s="59">
        <v>8.6999999999999993</v>
      </c>
      <c r="R183" s="59">
        <v>6.12</v>
      </c>
      <c r="S183" s="59">
        <v>6.66</v>
      </c>
      <c r="T183" s="59">
        <v>5</v>
      </c>
      <c r="U183" s="59">
        <v>2</v>
      </c>
      <c r="V183" s="59">
        <v>4</v>
      </c>
      <c r="W183" s="59">
        <v>5</v>
      </c>
      <c r="X183" s="59">
        <v>71</v>
      </c>
      <c r="Y183" s="59">
        <v>39</v>
      </c>
      <c r="Z183" s="59">
        <v>88</v>
      </c>
      <c r="AA183" s="59">
        <v>91</v>
      </c>
    </row>
    <row r="184" spans="1:27" x14ac:dyDescent="0.35">
      <c r="A184" s="59"/>
      <c r="B184" s="59"/>
      <c r="C184" s="59">
        <f>P184*Mitigations!$J$10</f>
        <v>10.1</v>
      </c>
      <c r="D184" s="59">
        <f>Q184*Mitigations!$J$10</f>
        <v>6.5</v>
      </c>
      <c r="E184" s="59">
        <f>R184*Mitigations!$J$10</f>
        <v>6.66</v>
      </c>
      <c r="F184" s="59">
        <f>S184*Mitigations!$J$10</f>
        <v>6.75</v>
      </c>
      <c r="G184" s="59">
        <f>T184*Mitigations!$K$10</f>
        <v>7</v>
      </c>
      <c r="H184" s="59">
        <f>U184*Mitigations!$K$10</f>
        <v>2</v>
      </c>
      <c r="I184" s="59">
        <f>V184*Mitigations!$K$10</f>
        <v>4</v>
      </c>
      <c r="J184" s="59">
        <f>W184*Mitigations!$K$10</f>
        <v>6</v>
      </c>
      <c r="K184" s="59">
        <f>X184*Mitigations!$L$10</f>
        <v>37</v>
      </c>
      <c r="L184" s="59">
        <f>Y184*Mitigations!$L$10</f>
        <v>34</v>
      </c>
      <c r="M184" s="59">
        <f>Z184*Mitigations!$L$10</f>
        <v>69</v>
      </c>
      <c r="N184" s="59">
        <f>AA184*Mitigations!$L$10</f>
        <v>67</v>
      </c>
      <c r="O184" s="59"/>
      <c r="P184" s="59">
        <v>10.1</v>
      </c>
      <c r="Q184" s="59">
        <v>6.5</v>
      </c>
      <c r="R184" s="59">
        <v>6.66</v>
      </c>
      <c r="S184" s="59">
        <v>6.75</v>
      </c>
      <c r="T184" s="59">
        <v>7</v>
      </c>
      <c r="U184" s="59">
        <v>2</v>
      </c>
      <c r="V184" s="59">
        <v>4</v>
      </c>
      <c r="W184" s="59">
        <v>6</v>
      </c>
      <c r="X184" s="59">
        <v>37</v>
      </c>
      <c r="Y184" s="59">
        <v>34</v>
      </c>
      <c r="Z184" s="59">
        <v>69</v>
      </c>
      <c r="AA184" s="59">
        <v>67</v>
      </c>
    </row>
    <row r="185" spans="1:27" x14ac:dyDescent="0.35">
      <c r="A185" s="59"/>
      <c r="B185" s="59"/>
      <c r="C185" s="59">
        <f>P185*Mitigations!$J$10</f>
        <v>8.4</v>
      </c>
      <c r="D185" s="59">
        <f>Q185*Mitigations!$J$10</f>
        <v>6.6</v>
      </c>
      <c r="E185" s="59">
        <f>R185*Mitigations!$J$10</f>
        <v>6.12</v>
      </c>
      <c r="F185" s="59">
        <f>S185*Mitigations!$J$10</f>
        <v>7.02</v>
      </c>
      <c r="G185" s="59">
        <f>T185*Mitigations!$K$10</f>
        <v>3</v>
      </c>
      <c r="H185" s="59">
        <f>U185*Mitigations!$K$10</f>
        <v>7</v>
      </c>
      <c r="I185" s="59">
        <f>V185*Mitigations!$K$10</f>
        <v>9</v>
      </c>
      <c r="J185" s="59">
        <f>W185*Mitigations!$K$10</f>
        <v>7</v>
      </c>
      <c r="K185" s="59">
        <f>X185*Mitigations!$L$10</f>
        <v>84</v>
      </c>
      <c r="L185" s="59">
        <f>Y185*Mitigations!$L$10</f>
        <v>47</v>
      </c>
      <c r="M185" s="59">
        <f>Z185*Mitigations!$L$10</f>
        <v>129</v>
      </c>
      <c r="N185" s="59">
        <f>AA185*Mitigations!$L$10</f>
        <v>49</v>
      </c>
      <c r="O185" s="59"/>
      <c r="P185" s="59">
        <v>8.4</v>
      </c>
      <c r="Q185" s="59">
        <v>6.6</v>
      </c>
      <c r="R185" s="59">
        <v>6.12</v>
      </c>
      <c r="S185" s="59">
        <v>7.02</v>
      </c>
      <c r="T185" s="59">
        <v>3</v>
      </c>
      <c r="U185" s="59">
        <v>7</v>
      </c>
      <c r="V185" s="59">
        <v>9</v>
      </c>
      <c r="W185" s="59">
        <v>7</v>
      </c>
      <c r="X185" s="59">
        <v>84</v>
      </c>
      <c r="Y185" s="59">
        <v>47</v>
      </c>
      <c r="Z185" s="59">
        <v>129</v>
      </c>
      <c r="AA185" s="59">
        <v>49</v>
      </c>
    </row>
    <row r="186" spans="1:27" x14ac:dyDescent="0.35">
      <c r="A186" s="59"/>
      <c r="B186" s="59"/>
      <c r="C186" s="59">
        <f>P186*Mitigations!$J$10</f>
        <v>12.4</v>
      </c>
      <c r="D186" s="59">
        <f>Q186*Mitigations!$J$10</f>
        <v>7.4</v>
      </c>
      <c r="E186" s="59">
        <f>R186*Mitigations!$J$10</f>
        <v>7.74</v>
      </c>
      <c r="F186" s="59">
        <f>S186*Mitigations!$J$10</f>
        <v>6.75</v>
      </c>
      <c r="G186" s="59">
        <f>T186*Mitigations!$K$10</f>
        <v>3</v>
      </c>
      <c r="H186" s="59">
        <f>U186*Mitigations!$K$10</f>
        <v>5</v>
      </c>
      <c r="I186" s="59">
        <f>V186*Mitigations!$K$10</f>
        <v>7</v>
      </c>
      <c r="J186" s="59">
        <f>W186*Mitigations!$K$10</f>
        <v>3</v>
      </c>
      <c r="K186" s="59">
        <f>X186*Mitigations!$L$10</f>
        <v>88</v>
      </c>
      <c r="L186" s="59">
        <f>Y186*Mitigations!$L$10</f>
        <v>51</v>
      </c>
      <c r="M186" s="59">
        <f>Z186*Mitigations!$L$10</f>
        <v>55</v>
      </c>
      <c r="N186" s="59">
        <f>AA186*Mitigations!$L$10</f>
        <v>26</v>
      </c>
      <c r="O186" s="59"/>
      <c r="P186" s="59">
        <v>12.4</v>
      </c>
      <c r="Q186" s="59">
        <v>7.4</v>
      </c>
      <c r="R186" s="59">
        <v>7.74</v>
      </c>
      <c r="S186" s="59">
        <v>6.75</v>
      </c>
      <c r="T186" s="59">
        <v>3</v>
      </c>
      <c r="U186" s="59">
        <v>5</v>
      </c>
      <c r="V186" s="59">
        <v>7</v>
      </c>
      <c r="W186" s="59">
        <v>3</v>
      </c>
      <c r="X186" s="59">
        <v>88</v>
      </c>
      <c r="Y186" s="59">
        <v>51</v>
      </c>
      <c r="Z186" s="59">
        <v>55</v>
      </c>
      <c r="AA186" s="59">
        <v>26</v>
      </c>
    </row>
    <row r="187" spans="1:27" x14ac:dyDescent="0.35">
      <c r="A187" s="59"/>
      <c r="B187" s="59"/>
      <c r="C187" s="59">
        <f>P187*Mitigations!$J$10</f>
        <v>12.4</v>
      </c>
      <c r="D187" s="59">
        <f>Q187*Mitigations!$J$10</f>
        <v>10</v>
      </c>
      <c r="E187" s="59">
        <f>R187*Mitigations!$J$10</f>
        <v>6.48</v>
      </c>
      <c r="F187" s="59">
        <f>S187*Mitigations!$J$10</f>
        <v>6.9300000000000006</v>
      </c>
      <c r="G187" s="59">
        <f>T187*Mitigations!$K$10</f>
        <v>0</v>
      </c>
      <c r="H187" s="59">
        <f>U187*Mitigations!$K$10</f>
        <v>5</v>
      </c>
      <c r="I187" s="59">
        <f>V187*Mitigations!$K$10</f>
        <v>4</v>
      </c>
      <c r="J187" s="59">
        <f>W187*Mitigations!$K$10</f>
        <v>5</v>
      </c>
      <c r="K187" s="59">
        <f>X187*Mitigations!$L$10</f>
        <v>168</v>
      </c>
      <c r="L187" s="59">
        <f>Y187*Mitigations!$L$10</f>
        <v>30</v>
      </c>
      <c r="M187" s="59">
        <f>Z187*Mitigations!$L$10</f>
        <v>51</v>
      </c>
      <c r="N187" s="59">
        <f>AA187*Mitigations!$L$10</f>
        <v>32</v>
      </c>
      <c r="O187" s="59"/>
      <c r="P187" s="59">
        <v>12.4</v>
      </c>
      <c r="Q187" s="59">
        <v>10</v>
      </c>
      <c r="R187" s="59">
        <v>6.48</v>
      </c>
      <c r="S187" s="59">
        <v>6.9300000000000006</v>
      </c>
      <c r="T187" s="59">
        <v>0</v>
      </c>
      <c r="U187" s="59">
        <v>5</v>
      </c>
      <c r="V187" s="59">
        <v>4</v>
      </c>
      <c r="W187" s="59">
        <v>5</v>
      </c>
      <c r="X187" s="59">
        <v>168</v>
      </c>
      <c r="Y187" s="59">
        <v>30</v>
      </c>
      <c r="Z187" s="59">
        <v>51</v>
      </c>
      <c r="AA187" s="59">
        <v>32</v>
      </c>
    </row>
    <row r="188" spans="1:27" x14ac:dyDescent="0.35">
      <c r="A188" s="59"/>
      <c r="B188" s="59"/>
      <c r="C188" s="59">
        <f>P188*Mitigations!$J$10</f>
        <v>9</v>
      </c>
      <c r="D188" s="59">
        <f>Q188*Mitigations!$J$10</f>
        <v>8.3000000000000007</v>
      </c>
      <c r="E188" s="59">
        <f>R188*Mitigations!$J$10</f>
        <v>7.38</v>
      </c>
      <c r="F188" s="59">
        <f>S188*Mitigations!$J$10</f>
        <v>5.9399999999999995</v>
      </c>
      <c r="G188" s="59">
        <f>T188*Mitigations!$K$10</f>
        <v>7</v>
      </c>
      <c r="H188" s="59">
        <f>U188*Mitigations!$K$10</f>
        <v>3</v>
      </c>
      <c r="I188" s="59">
        <f>V188*Mitigations!$K$10</f>
        <v>5</v>
      </c>
      <c r="J188" s="59">
        <f>W188*Mitigations!$K$10</f>
        <v>6</v>
      </c>
      <c r="K188" s="59">
        <f>X188*Mitigations!$L$10</f>
        <v>192</v>
      </c>
      <c r="L188" s="59">
        <f>Y188*Mitigations!$L$10</f>
        <v>40</v>
      </c>
      <c r="M188" s="59">
        <f>Z188*Mitigations!$L$10</f>
        <v>59</v>
      </c>
      <c r="N188" s="59">
        <f>AA188*Mitigations!$L$10</f>
        <v>35</v>
      </c>
      <c r="O188" s="59"/>
      <c r="P188" s="59">
        <v>9</v>
      </c>
      <c r="Q188" s="59">
        <v>8.3000000000000007</v>
      </c>
      <c r="R188" s="59">
        <v>7.38</v>
      </c>
      <c r="S188" s="59">
        <v>5.9399999999999995</v>
      </c>
      <c r="T188" s="59">
        <v>7</v>
      </c>
      <c r="U188" s="59">
        <v>3</v>
      </c>
      <c r="V188" s="59">
        <v>5</v>
      </c>
      <c r="W188" s="59">
        <v>6</v>
      </c>
      <c r="X188" s="59">
        <v>192</v>
      </c>
      <c r="Y188" s="59">
        <v>40</v>
      </c>
      <c r="Z188" s="59">
        <v>59</v>
      </c>
      <c r="AA188" s="59">
        <v>35</v>
      </c>
    </row>
    <row r="189" spans="1:27" x14ac:dyDescent="0.35">
      <c r="A189" s="59"/>
      <c r="B189" s="59"/>
      <c r="C189" s="59">
        <f>P189*Mitigations!$J$10</f>
        <v>8.9</v>
      </c>
      <c r="D189" s="59">
        <f>Q189*Mitigations!$J$10</f>
        <v>8.1999999999999993</v>
      </c>
      <c r="E189" s="59">
        <f>R189*Mitigations!$J$10</f>
        <v>10.170000000000002</v>
      </c>
      <c r="F189" s="59">
        <f>S189*Mitigations!$J$10</f>
        <v>8.19</v>
      </c>
      <c r="G189" s="59">
        <f>T189*Mitigations!$K$10</f>
        <v>4</v>
      </c>
      <c r="H189" s="59">
        <f>U189*Mitigations!$K$10</f>
        <v>1</v>
      </c>
      <c r="I189" s="59">
        <f>V189*Mitigations!$K$10</f>
        <v>7</v>
      </c>
      <c r="J189" s="59">
        <f>W189*Mitigations!$K$10</f>
        <v>6</v>
      </c>
      <c r="K189" s="59">
        <f>X189*Mitigations!$L$10</f>
        <v>118</v>
      </c>
      <c r="L189" s="59">
        <f>Y189*Mitigations!$L$10</f>
        <v>41</v>
      </c>
      <c r="M189" s="59">
        <f>Z189*Mitigations!$L$10</f>
        <v>101</v>
      </c>
      <c r="N189" s="59">
        <f>AA189*Mitigations!$L$10</f>
        <v>54</v>
      </c>
      <c r="O189" s="59"/>
      <c r="P189" s="59">
        <v>8.9</v>
      </c>
      <c r="Q189" s="59">
        <v>8.1999999999999993</v>
      </c>
      <c r="R189" s="59">
        <v>10.170000000000002</v>
      </c>
      <c r="S189" s="59">
        <v>8.19</v>
      </c>
      <c r="T189" s="59">
        <v>4</v>
      </c>
      <c r="U189" s="59">
        <v>1</v>
      </c>
      <c r="V189" s="59">
        <v>7</v>
      </c>
      <c r="W189" s="59">
        <v>6</v>
      </c>
      <c r="X189" s="59">
        <v>118</v>
      </c>
      <c r="Y189" s="59">
        <v>41</v>
      </c>
      <c r="Z189" s="59">
        <v>101</v>
      </c>
      <c r="AA189" s="59">
        <v>54</v>
      </c>
    </row>
    <row r="190" spans="1:27" x14ac:dyDescent="0.35">
      <c r="A190" s="59"/>
      <c r="B190" s="59"/>
      <c r="C190" s="59">
        <f>P190*Mitigations!$J$10</f>
        <v>9.1</v>
      </c>
      <c r="D190" s="59">
        <f>Q190*Mitigations!$J$10</f>
        <v>7.9</v>
      </c>
      <c r="E190" s="59">
        <f>R190*Mitigations!$J$10</f>
        <v>11.700000000000001</v>
      </c>
      <c r="F190" s="59">
        <f>S190*Mitigations!$J$10</f>
        <v>8.19</v>
      </c>
      <c r="G190" s="59">
        <f>T190*Mitigations!$K$10</f>
        <v>3</v>
      </c>
      <c r="H190" s="59">
        <f>U190*Mitigations!$K$10</f>
        <v>0</v>
      </c>
      <c r="I190" s="59">
        <f>V190*Mitigations!$K$10</f>
        <v>5</v>
      </c>
      <c r="J190" s="59">
        <f>W190*Mitigations!$K$10</f>
        <v>7</v>
      </c>
      <c r="K190" s="59">
        <f>X190*Mitigations!$L$10</f>
        <v>114</v>
      </c>
      <c r="L190" s="59">
        <f>Y190*Mitigations!$L$10</f>
        <v>30</v>
      </c>
      <c r="M190" s="59">
        <f>Z190*Mitigations!$L$10</f>
        <v>113</v>
      </c>
      <c r="N190" s="59">
        <f>AA190*Mitigations!$L$10</f>
        <v>112</v>
      </c>
      <c r="O190" s="59"/>
      <c r="P190" s="59">
        <v>9.1</v>
      </c>
      <c r="Q190" s="59">
        <v>7.9</v>
      </c>
      <c r="R190" s="59">
        <v>11.700000000000001</v>
      </c>
      <c r="S190" s="59">
        <v>8.19</v>
      </c>
      <c r="T190" s="59">
        <v>3</v>
      </c>
      <c r="U190" s="59">
        <v>0</v>
      </c>
      <c r="V190" s="59">
        <v>5</v>
      </c>
      <c r="W190" s="59">
        <v>7</v>
      </c>
      <c r="X190" s="59">
        <v>114</v>
      </c>
      <c r="Y190" s="59">
        <v>30</v>
      </c>
      <c r="Z190" s="59">
        <v>113</v>
      </c>
      <c r="AA190" s="59">
        <v>112</v>
      </c>
    </row>
    <row r="191" spans="1:27" x14ac:dyDescent="0.35">
      <c r="A191" s="59"/>
      <c r="B191" s="59"/>
      <c r="C191" s="59">
        <f>P191*Mitigations!$J$10</f>
        <v>10.6</v>
      </c>
      <c r="D191" s="59">
        <f>Q191*Mitigations!$J$10</f>
        <v>6.8</v>
      </c>
      <c r="E191" s="59">
        <f>R191*Mitigations!$J$10</f>
        <v>8.01</v>
      </c>
      <c r="F191" s="59">
        <f>S191*Mitigations!$J$10</f>
        <v>7.11</v>
      </c>
      <c r="G191" s="59">
        <f>T191*Mitigations!$K$10</f>
        <v>4</v>
      </c>
      <c r="H191" s="59">
        <f>U191*Mitigations!$K$10</f>
        <v>6</v>
      </c>
      <c r="I191" s="59">
        <f>V191*Mitigations!$K$10</f>
        <v>6</v>
      </c>
      <c r="J191" s="59">
        <f>W191*Mitigations!$K$10</f>
        <v>4</v>
      </c>
      <c r="K191" s="59">
        <f>X191*Mitigations!$L$10</f>
        <v>100</v>
      </c>
      <c r="L191" s="59">
        <f>Y191*Mitigations!$L$10</f>
        <v>26</v>
      </c>
      <c r="M191" s="59">
        <f>Z191*Mitigations!$L$10</f>
        <v>103</v>
      </c>
      <c r="N191" s="59">
        <f>AA191*Mitigations!$L$10</f>
        <v>34</v>
      </c>
      <c r="O191" s="59"/>
      <c r="P191" s="59">
        <v>10.6</v>
      </c>
      <c r="Q191" s="59">
        <v>6.8</v>
      </c>
      <c r="R191" s="59">
        <v>8.01</v>
      </c>
      <c r="S191" s="59">
        <v>7.11</v>
      </c>
      <c r="T191" s="59">
        <v>4</v>
      </c>
      <c r="U191" s="59">
        <v>6</v>
      </c>
      <c r="V191" s="59">
        <v>6</v>
      </c>
      <c r="W191" s="59">
        <v>4</v>
      </c>
      <c r="X191" s="59">
        <v>100</v>
      </c>
      <c r="Y191" s="59">
        <v>26</v>
      </c>
      <c r="Z191" s="59">
        <v>103</v>
      </c>
      <c r="AA191" s="59">
        <v>34</v>
      </c>
    </row>
    <row r="192" spans="1:27" x14ac:dyDescent="0.35">
      <c r="A192" s="59"/>
      <c r="B192" s="59"/>
      <c r="C192" s="59">
        <f>P192*Mitigations!$J$10</f>
        <v>9.6999999999999993</v>
      </c>
      <c r="D192" s="59">
        <f>Q192*Mitigations!$J$10</f>
        <v>7.8</v>
      </c>
      <c r="E192" s="59">
        <f>R192*Mitigations!$J$10</f>
        <v>8.2799999999999994</v>
      </c>
      <c r="F192" s="59">
        <f>S192*Mitigations!$J$10</f>
        <v>6.48</v>
      </c>
      <c r="G192" s="59">
        <f>T192*Mitigations!$K$10</f>
        <v>3</v>
      </c>
      <c r="H192" s="59">
        <f>U192*Mitigations!$K$10</f>
        <v>6</v>
      </c>
      <c r="I192" s="59">
        <f>V192*Mitigations!$K$10</f>
        <v>4</v>
      </c>
      <c r="J192" s="59">
        <f>W192*Mitigations!$K$10</f>
        <v>7</v>
      </c>
      <c r="K192" s="59">
        <f>X192*Mitigations!$L$10</f>
        <v>260</v>
      </c>
      <c r="L192" s="59">
        <f>Y192*Mitigations!$L$10</f>
        <v>63</v>
      </c>
      <c r="M192" s="59">
        <f>Z192*Mitigations!$L$10</f>
        <v>70</v>
      </c>
      <c r="N192" s="59">
        <f>AA192*Mitigations!$L$10</f>
        <v>35</v>
      </c>
      <c r="O192" s="59"/>
      <c r="P192" s="59">
        <v>9.6999999999999993</v>
      </c>
      <c r="Q192" s="59">
        <v>7.8</v>
      </c>
      <c r="R192" s="59">
        <v>8.2799999999999994</v>
      </c>
      <c r="S192" s="59">
        <v>6.48</v>
      </c>
      <c r="T192" s="59">
        <v>3</v>
      </c>
      <c r="U192" s="59">
        <v>6</v>
      </c>
      <c r="V192" s="59">
        <v>4</v>
      </c>
      <c r="W192" s="59">
        <v>7</v>
      </c>
      <c r="X192" s="59">
        <v>260</v>
      </c>
      <c r="Y192" s="59">
        <v>63</v>
      </c>
      <c r="Z192" s="59">
        <v>70</v>
      </c>
      <c r="AA192" s="59">
        <v>35</v>
      </c>
    </row>
    <row r="193" spans="1:27" x14ac:dyDescent="0.35">
      <c r="A193" s="59"/>
      <c r="B193" s="59"/>
      <c r="C193" s="59">
        <f>P193*Mitigations!$J$10</f>
        <v>7.9</v>
      </c>
      <c r="D193" s="59">
        <f>Q193*Mitigations!$J$10</f>
        <v>7.9</v>
      </c>
      <c r="E193" s="59">
        <f>R193*Mitigations!$J$10</f>
        <v>7.02</v>
      </c>
      <c r="F193" s="59">
        <f>S193*Mitigations!$J$10</f>
        <v>6.9300000000000006</v>
      </c>
      <c r="G193" s="59">
        <f>T193*Mitigations!$K$10</f>
        <v>3</v>
      </c>
      <c r="H193" s="59">
        <f>U193*Mitigations!$K$10</f>
        <v>7</v>
      </c>
      <c r="I193" s="59">
        <f>V193*Mitigations!$K$10</f>
        <v>7</v>
      </c>
      <c r="J193" s="59">
        <f>W193*Mitigations!$K$10</f>
        <v>5</v>
      </c>
      <c r="K193" s="59">
        <f>X193*Mitigations!$L$10</f>
        <v>106</v>
      </c>
      <c r="L193" s="59">
        <f>Y193*Mitigations!$L$10</f>
        <v>46</v>
      </c>
      <c r="M193" s="59">
        <f>Z193*Mitigations!$L$10</f>
        <v>97</v>
      </c>
      <c r="N193" s="59">
        <f>AA193*Mitigations!$L$10</f>
        <v>48</v>
      </c>
      <c r="O193" s="59"/>
      <c r="P193" s="59">
        <v>7.9</v>
      </c>
      <c r="Q193" s="59">
        <v>7.9</v>
      </c>
      <c r="R193" s="59">
        <v>7.02</v>
      </c>
      <c r="S193" s="59">
        <v>6.9300000000000006</v>
      </c>
      <c r="T193" s="59">
        <v>3</v>
      </c>
      <c r="U193" s="59">
        <v>7</v>
      </c>
      <c r="V193" s="59">
        <v>7</v>
      </c>
      <c r="W193" s="59">
        <v>5</v>
      </c>
      <c r="X193" s="59">
        <v>106</v>
      </c>
      <c r="Y193" s="59">
        <v>46</v>
      </c>
      <c r="Z193" s="59">
        <v>97</v>
      </c>
      <c r="AA193" s="59">
        <v>48</v>
      </c>
    </row>
    <row r="194" spans="1:27" x14ac:dyDescent="0.35">
      <c r="A194" s="59"/>
      <c r="B194" s="59"/>
      <c r="C194" s="59">
        <f>P194*Mitigations!$J$10</f>
        <v>9.3000000000000007</v>
      </c>
      <c r="D194" s="59">
        <f>Q194*Mitigations!$J$10</f>
        <v>7.1</v>
      </c>
      <c r="E194" s="59">
        <f>R194*Mitigations!$J$10</f>
        <v>8.82</v>
      </c>
      <c r="F194" s="59">
        <f>S194*Mitigations!$J$10</f>
        <v>5.8500000000000005</v>
      </c>
      <c r="G194" s="59">
        <f>T194*Mitigations!$K$10</f>
        <v>4</v>
      </c>
      <c r="H194" s="59">
        <f>U194*Mitigations!$K$10</f>
        <v>1</v>
      </c>
      <c r="I194" s="59">
        <f>V194*Mitigations!$K$10</f>
        <v>7</v>
      </c>
      <c r="J194" s="59">
        <f>W194*Mitigations!$K$10</f>
        <v>3</v>
      </c>
      <c r="K194" s="59">
        <f>X194*Mitigations!$L$10</f>
        <v>151</v>
      </c>
      <c r="L194" s="59">
        <f>Y194*Mitigations!$L$10</f>
        <v>37</v>
      </c>
      <c r="M194" s="59">
        <f>Z194*Mitigations!$L$10</f>
        <v>69</v>
      </c>
      <c r="N194" s="59">
        <f>AA194*Mitigations!$L$10</f>
        <v>29</v>
      </c>
      <c r="O194" s="59"/>
      <c r="P194" s="59">
        <v>9.3000000000000007</v>
      </c>
      <c r="Q194" s="59">
        <v>7.1</v>
      </c>
      <c r="R194" s="59">
        <v>8.82</v>
      </c>
      <c r="S194" s="59">
        <v>5.8500000000000005</v>
      </c>
      <c r="T194" s="59">
        <v>4</v>
      </c>
      <c r="U194" s="59">
        <v>1</v>
      </c>
      <c r="V194" s="59">
        <v>7</v>
      </c>
      <c r="W194" s="59">
        <v>3</v>
      </c>
      <c r="X194" s="59">
        <v>151</v>
      </c>
      <c r="Y194" s="59">
        <v>37</v>
      </c>
      <c r="Z194" s="59">
        <v>69</v>
      </c>
      <c r="AA194" s="59">
        <v>29</v>
      </c>
    </row>
    <row r="195" spans="1:27" x14ac:dyDescent="0.35">
      <c r="A195" s="59"/>
      <c r="B195" s="59"/>
      <c r="C195" s="59">
        <f>P195*Mitigations!$J$10</f>
        <v>13.7</v>
      </c>
      <c r="D195" s="59">
        <f>Q195*Mitigations!$J$10</f>
        <v>6.8</v>
      </c>
      <c r="E195" s="59">
        <f>R195*Mitigations!$J$10</f>
        <v>8.64</v>
      </c>
      <c r="F195" s="59">
        <f>S195*Mitigations!$J$10</f>
        <v>7.38</v>
      </c>
      <c r="G195" s="59">
        <f>T195*Mitigations!$K$10</f>
        <v>5</v>
      </c>
      <c r="H195" s="59">
        <f>U195*Mitigations!$K$10</f>
        <v>1</v>
      </c>
      <c r="I195" s="59">
        <f>V195*Mitigations!$K$10</f>
        <v>3</v>
      </c>
      <c r="J195" s="59">
        <f>W195*Mitigations!$K$10</f>
        <v>8</v>
      </c>
      <c r="K195" s="59">
        <f>X195*Mitigations!$L$10</f>
        <v>191</v>
      </c>
      <c r="L195" s="59">
        <f>Y195*Mitigations!$L$10</f>
        <v>96</v>
      </c>
      <c r="M195" s="59">
        <f>Z195*Mitigations!$L$10</f>
        <v>61</v>
      </c>
      <c r="N195" s="59">
        <f>AA195*Mitigations!$L$10</f>
        <v>31</v>
      </c>
      <c r="O195" s="59"/>
      <c r="P195" s="59">
        <v>13.7</v>
      </c>
      <c r="Q195" s="59">
        <v>6.8</v>
      </c>
      <c r="R195" s="59">
        <v>8.64</v>
      </c>
      <c r="S195" s="59">
        <v>7.38</v>
      </c>
      <c r="T195" s="59">
        <v>5</v>
      </c>
      <c r="U195" s="59">
        <v>1</v>
      </c>
      <c r="V195" s="59">
        <v>3</v>
      </c>
      <c r="W195" s="59">
        <v>8</v>
      </c>
      <c r="X195" s="59">
        <v>191</v>
      </c>
      <c r="Y195" s="59">
        <v>96</v>
      </c>
      <c r="Z195" s="59">
        <v>61</v>
      </c>
      <c r="AA195" s="59">
        <v>31</v>
      </c>
    </row>
    <row r="196" spans="1:27" x14ac:dyDescent="0.35">
      <c r="A196" s="59"/>
      <c r="B196" s="59"/>
      <c r="C196" s="59">
        <f>P196*Mitigations!$J$10</f>
        <v>11.4</v>
      </c>
      <c r="D196" s="59">
        <f>Q196*Mitigations!$J$10</f>
        <v>9.1999999999999993</v>
      </c>
      <c r="E196" s="59">
        <f>R196*Mitigations!$J$10</f>
        <v>11.700000000000001</v>
      </c>
      <c r="F196" s="59">
        <f>S196*Mitigations!$J$10</f>
        <v>6.84</v>
      </c>
      <c r="G196" s="59">
        <f>T196*Mitigations!$K$10</f>
        <v>6</v>
      </c>
      <c r="H196" s="59">
        <f>U196*Mitigations!$K$10</f>
        <v>5</v>
      </c>
      <c r="I196" s="59">
        <f>V196*Mitigations!$K$10</f>
        <v>2</v>
      </c>
      <c r="J196" s="59">
        <f>W196*Mitigations!$K$10</f>
        <v>4</v>
      </c>
      <c r="K196" s="59">
        <f>X196*Mitigations!$L$10</f>
        <v>136</v>
      </c>
      <c r="L196" s="59">
        <f>Y196*Mitigations!$L$10</f>
        <v>25</v>
      </c>
      <c r="M196" s="59">
        <f>Z196*Mitigations!$L$10</f>
        <v>59</v>
      </c>
      <c r="N196" s="59">
        <f>AA196*Mitigations!$L$10</f>
        <v>25</v>
      </c>
      <c r="O196" s="59"/>
      <c r="P196" s="59">
        <v>11.4</v>
      </c>
      <c r="Q196" s="59">
        <v>9.1999999999999993</v>
      </c>
      <c r="R196" s="59">
        <v>11.700000000000001</v>
      </c>
      <c r="S196" s="59">
        <v>6.84</v>
      </c>
      <c r="T196" s="59">
        <v>6</v>
      </c>
      <c r="U196" s="59">
        <v>5</v>
      </c>
      <c r="V196" s="59">
        <v>2</v>
      </c>
      <c r="W196" s="59">
        <v>4</v>
      </c>
      <c r="X196" s="59">
        <v>136</v>
      </c>
      <c r="Y196" s="59">
        <v>25</v>
      </c>
      <c r="Z196" s="59">
        <v>59</v>
      </c>
      <c r="AA196" s="59">
        <v>25</v>
      </c>
    </row>
    <row r="197" spans="1:27" x14ac:dyDescent="0.35">
      <c r="A197" s="59"/>
      <c r="B197" s="59"/>
      <c r="C197" s="59">
        <f>P197*Mitigations!$J$10</f>
        <v>8.8000000000000007</v>
      </c>
      <c r="D197" s="59">
        <f>Q197*Mitigations!$J$10</f>
        <v>9.1999999999999993</v>
      </c>
      <c r="E197" s="59">
        <f>R197*Mitigations!$J$10</f>
        <v>10.71</v>
      </c>
      <c r="F197" s="59">
        <f>S197*Mitigations!$J$10</f>
        <v>6.66</v>
      </c>
      <c r="G197" s="59">
        <f>T197*Mitigations!$K$10</f>
        <v>2</v>
      </c>
      <c r="H197" s="59">
        <f>U197*Mitigations!$K$10</f>
        <v>0</v>
      </c>
      <c r="I197" s="59">
        <f>V197*Mitigations!$K$10</f>
        <v>4</v>
      </c>
      <c r="J197" s="59">
        <f>W197*Mitigations!$K$10</f>
        <v>5</v>
      </c>
      <c r="K197" s="59">
        <f>X197*Mitigations!$L$10</f>
        <v>123</v>
      </c>
      <c r="L197" s="59">
        <f>Y197*Mitigations!$L$10</f>
        <v>29</v>
      </c>
      <c r="M197" s="59">
        <f>Z197*Mitigations!$L$10</f>
        <v>49</v>
      </c>
      <c r="N197" s="59">
        <f>AA197*Mitigations!$L$10</f>
        <v>32</v>
      </c>
      <c r="O197" s="59"/>
      <c r="P197" s="59">
        <v>8.8000000000000007</v>
      </c>
      <c r="Q197" s="59">
        <v>9.1999999999999993</v>
      </c>
      <c r="R197" s="59">
        <v>10.71</v>
      </c>
      <c r="S197" s="59">
        <v>6.66</v>
      </c>
      <c r="T197" s="59">
        <v>2</v>
      </c>
      <c r="U197" s="59">
        <v>0</v>
      </c>
      <c r="V197" s="59">
        <v>4</v>
      </c>
      <c r="W197" s="59">
        <v>5</v>
      </c>
      <c r="X197" s="59">
        <v>123</v>
      </c>
      <c r="Y197" s="59">
        <v>29</v>
      </c>
      <c r="Z197" s="59">
        <v>49</v>
      </c>
      <c r="AA197" s="59">
        <v>32</v>
      </c>
    </row>
    <row r="198" spans="1:27" x14ac:dyDescent="0.35">
      <c r="A198" s="59"/>
      <c r="B198" s="59"/>
      <c r="C198" s="59">
        <f>P198*Mitigations!$J$10</f>
        <v>9.1</v>
      </c>
      <c r="D198" s="59">
        <f>Q198*Mitigations!$J$10</f>
        <v>10.6</v>
      </c>
      <c r="E198" s="59">
        <f>R198*Mitigations!$J$10</f>
        <v>7.5600000000000005</v>
      </c>
      <c r="F198" s="59">
        <f>S198*Mitigations!$J$10</f>
        <v>6.12</v>
      </c>
      <c r="G198" s="59">
        <f>T198*Mitigations!$K$10</f>
        <v>6</v>
      </c>
      <c r="H198" s="59">
        <f>U198*Mitigations!$K$10</f>
        <v>5</v>
      </c>
      <c r="I198" s="59">
        <f>V198*Mitigations!$K$10</f>
        <v>6</v>
      </c>
      <c r="J198" s="59">
        <f>W198*Mitigations!$K$10</f>
        <v>2</v>
      </c>
      <c r="K198" s="59">
        <f>X198*Mitigations!$L$10</f>
        <v>103</v>
      </c>
      <c r="L198" s="59">
        <f>Y198*Mitigations!$L$10</f>
        <v>41</v>
      </c>
      <c r="M198" s="59">
        <f>Z198*Mitigations!$L$10</f>
        <v>89</v>
      </c>
      <c r="N198" s="59">
        <f>AA198*Mitigations!$L$10</f>
        <v>28</v>
      </c>
      <c r="O198" s="59"/>
      <c r="P198" s="59">
        <v>9.1</v>
      </c>
      <c r="Q198" s="59">
        <v>10.6</v>
      </c>
      <c r="R198" s="59">
        <v>7.5600000000000005</v>
      </c>
      <c r="S198" s="59">
        <v>6.12</v>
      </c>
      <c r="T198" s="59">
        <v>6</v>
      </c>
      <c r="U198" s="59">
        <v>5</v>
      </c>
      <c r="V198" s="59">
        <v>6</v>
      </c>
      <c r="W198" s="59">
        <v>2</v>
      </c>
      <c r="X198" s="59">
        <v>103</v>
      </c>
      <c r="Y198" s="59">
        <v>41</v>
      </c>
      <c r="Z198" s="59">
        <v>89</v>
      </c>
      <c r="AA198" s="59">
        <v>28</v>
      </c>
    </row>
    <row r="199" spans="1:27" x14ac:dyDescent="0.35">
      <c r="A199" s="59"/>
      <c r="B199" s="59"/>
      <c r="C199" s="59">
        <f>P199*Mitigations!$J$10</f>
        <v>9.6</v>
      </c>
      <c r="D199" s="59">
        <f>Q199*Mitigations!$J$10</f>
        <v>6.5</v>
      </c>
      <c r="E199" s="59">
        <f>R199*Mitigations!$J$10</f>
        <v>6.2100000000000009</v>
      </c>
      <c r="F199" s="59">
        <f>S199*Mitigations!$J$10</f>
        <v>7.11</v>
      </c>
      <c r="G199" s="59">
        <f>T199*Mitigations!$K$10</f>
        <v>2</v>
      </c>
      <c r="H199" s="59">
        <f>U199*Mitigations!$K$10</f>
        <v>2</v>
      </c>
      <c r="I199" s="59">
        <f>V199*Mitigations!$K$10</f>
        <v>12</v>
      </c>
      <c r="J199" s="59">
        <f>W199*Mitigations!$K$10</f>
        <v>5</v>
      </c>
      <c r="K199" s="59">
        <f>X199*Mitigations!$L$10</f>
        <v>142</v>
      </c>
      <c r="L199" s="59">
        <f>Y199*Mitigations!$L$10</f>
        <v>26</v>
      </c>
      <c r="M199" s="59">
        <f>Z199*Mitigations!$L$10</f>
        <v>84</v>
      </c>
      <c r="N199" s="59">
        <f>AA199*Mitigations!$L$10</f>
        <v>54</v>
      </c>
      <c r="O199" s="59"/>
      <c r="P199" s="59">
        <v>9.6</v>
      </c>
      <c r="Q199" s="59">
        <v>6.5</v>
      </c>
      <c r="R199" s="59">
        <v>6.2100000000000009</v>
      </c>
      <c r="S199" s="59">
        <v>7.11</v>
      </c>
      <c r="T199" s="59">
        <v>2</v>
      </c>
      <c r="U199" s="59">
        <v>2</v>
      </c>
      <c r="V199" s="59">
        <v>12</v>
      </c>
      <c r="W199" s="59">
        <v>5</v>
      </c>
      <c r="X199" s="59">
        <v>142</v>
      </c>
      <c r="Y199" s="59">
        <v>26</v>
      </c>
      <c r="Z199" s="59">
        <v>84</v>
      </c>
      <c r="AA199" s="59">
        <v>54</v>
      </c>
    </row>
    <row r="200" spans="1:27" x14ac:dyDescent="0.35">
      <c r="A200" s="59"/>
      <c r="B200" s="59"/>
      <c r="C200" s="59">
        <f>P200*Mitigations!$J$10</f>
        <v>10.8</v>
      </c>
      <c r="D200" s="59">
        <f>Q200*Mitigations!$J$10</f>
        <v>8</v>
      </c>
      <c r="E200" s="59">
        <f>R200*Mitigations!$J$10</f>
        <v>13.5</v>
      </c>
      <c r="F200" s="59">
        <f>S200*Mitigations!$J$10</f>
        <v>6.3</v>
      </c>
      <c r="G200" s="59">
        <f>T200*Mitigations!$K$10</f>
        <v>4</v>
      </c>
      <c r="H200" s="59">
        <f>U200*Mitigations!$K$10</f>
        <v>1</v>
      </c>
      <c r="I200" s="59">
        <f>V200*Mitigations!$K$10</f>
        <v>12</v>
      </c>
      <c r="J200" s="59">
        <f>W200*Mitigations!$K$10</f>
        <v>0</v>
      </c>
      <c r="K200" s="59">
        <f>X200*Mitigations!$L$10</f>
        <v>63</v>
      </c>
      <c r="L200" s="59">
        <f>Y200*Mitigations!$L$10</f>
        <v>33</v>
      </c>
      <c r="M200" s="59">
        <f>Z200*Mitigations!$L$10</f>
        <v>137</v>
      </c>
      <c r="N200" s="59">
        <f>AA200*Mitigations!$L$10</f>
        <v>53</v>
      </c>
      <c r="O200" s="59"/>
      <c r="P200" s="59">
        <v>10.8</v>
      </c>
      <c r="Q200" s="59">
        <v>8</v>
      </c>
      <c r="R200" s="59">
        <v>13.5</v>
      </c>
      <c r="S200" s="59">
        <v>6.3</v>
      </c>
      <c r="T200" s="59">
        <v>4</v>
      </c>
      <c r="U200" s="59">
        <v>1</v>
      </c>
      <c r="V200" s="59">
        <v>12</v>
      </c>
      <c r="W200" s="59">
        <v>0</v>
      </c>
      <c r="X200" s="59">
        <v>63</v>
      </c>
      <c r="Y200" s="59">
        <v>33</v>
      </c>
      <c r="Z200" s="59">
        <v>137</v>
      </c>
      <c r="AA200" s="59">
        <v>53</v>
      </c>
    </row>
    <row r="201" spans="1:27" x14ac:dyDescent="0.35">
      <c r="A201" s="59"/>
      <c r="B201" s="59"/>
      <c r="C201" s="59">
        <f>P201*Mitigations!$J$10</f>
        <v>9.1999999999999993</v>
      </c>
      <c r="D201" s="59">
        <f>Q201*Mitigations!$J$10</f>
        <v>6.9</v>
      </c>
      <c r="E201" s="59">
        <f>R201*Mitigations!$J$10</f>
        <v>9.9</v>
      </c>
      <c r="F201" s="59">
        <f>S201*Mitigations!$J$10</f>
        <v>7.02</v>
      </c>
      <c r="G201" s="59">
        <f>T201*Mitigations!$K$10</f>
        <v>6</v>
      </c>
      <c r="H201" s="59">
        <f>U201*Mitigations!$K$10</f>
        <v>1</v>
      </c>
      <c r="I201" s="59">
        <f>V201*Mitigations!$K$10</f>
        <v>6</v>
      </c>
      <c r="J201" s="59">
        <f>W201*Mitigations!$K$10</f>
        <v>6</v>
      </c>
      <c r="K201" s="59">
        <f>X201*Mitigations!$L$10</f>
        <v>96</v>
      </c>
      <c r="L201" s="59">
        <f>Y201*Mitigations!$L$10</f>
        <v>36</v>
      </c>
      <c r="M201" s="59">
        <f>Z201*Mitigations!$L$10</f>
        <v>94</v>
      </c>
      <c r="N201" s="59">
        <f>AA201*Mitigations!$L$10</f>
        <v>120</v>
      </c>
      <c r="O201" s="59"/>
      <c r="P201" s="59">
        <v>9.1999999999999993</v>
      </c>
      <c r="Q201" s="59">
        <v>6.9</v>
      </c>
      <c r="R201" s="59">
        <v>9.9</v>
      </c>
      <c r="S201" s="59">
        <v>7.02</v>
      </c>
      <c r="T201" s="59">
        <v>6</v>
      </c>
      <c r="U201" s="59">
        <v>1</v>
      </c>
      <c r="V201" s="59">
        <v>6</v>
      </c>
      <c r="W201" s="59">
        <v>6</v>
      </c>
      <c r="X201" s="59">
        <v>96</v>
      </c>
      <c r="Y201" s="59">
        <v>36</v>
      </c>
      <c r="Z201" s="59">
        <v>94</v>
      </c>
      <c r="AA201" s="59">
        <v>120</v>
      </c>
    </row>
    <row r="202" spans="1:27" x14ac:dyDescent="0.35">
      <c r="A202" s="59"/>
      <c r="B202" s="59"/>
      <c r="C202" s="59">
        <f>P202*Mitigations!$J$10</f>
        <v>10.1</v>
      </c>
      <c r="D202" s="59">
        <f>Q202*Mitigations!$J$10</f>
        <v>7.4</v>
      </c>
      <c r="E202" s="59">
        <f>R202*Mitigations!$J$10</f>
        <v>7.65</v>
      </c>
      <c r="F202" s="59">
        <f>S202*Mitigations!$J$10</f>
        <v>6.84</v>
      </c>
      <c r="G202" s="59">
        <f>T202*Mitigations!$K$10</f>
        <v>8</v>
      </c>
      <c r="H202" s="59">
        <f>U202*Mitigations!$K$10</f>
        <v>6</v>
      </c>
      <c r="I202" s="59">
        <f>V202*Mitigations!$K$10</f>
        <v>5</v>
      </c>
      <c r="J202" s="59">
        <f>W202*Mitigations!$K$10</f>
        <v>3</v>
      </c>
      <c r="K202" s="59">
        <f>X202*Mitigations!$L$10</f>
        <v>82</v>
      </c>
      <c r="L202" s="59">
        <f>Y202*Mitigations!$L$10</f>
        <v>68</v>
      </c>
      <c r="M202" s="59">
        <f>Z202*Mitigations!$L$10</f>
        <v>74</v>
      </c>
      <c r="N202" s="59">
        <f>AA202*Mitigations!$L$10</f>
        <v>44</v>
      </c>
      <c r="O202" s="59"/>
      <c r="P202" s="59">
        <v>10.1</v>
      </c>
      <c r="Q202" s="59">
        <v>7.4</v>
      </c>
      <c r="R202" s="59">
        <v>7.65</v>
      </c>
      <c r="S202" s="59">
        <v>6.84</v>
      </c>
      <c r="T202" s="59">
        <v>8</v>
      </c>
      <c r="U202" s="59">
        <v>6</v>
      </c>
      <c r="V202" s="59">
        <v>5</v>
      </c>
      <c r="W202" s="59">
        <v>3</v>
      </c>
      <c r="X202" s="59">
        <v>82</v>
      </c>
      <c r="Y202" s="59">
        <v>68</v>
      </c>
      <c r="Z202" s="59">
        <v>74</v>
      </c>
      <c r="AA202" s="59">
        <v>44</v>
      </c>
    </row>
    <row r="203" spans="1:27" x14ac:dyDescent="0.35">
      <c r="A203" s="59"/>
      <c r="B203" s="59"/>
      <c r="C203" s="59">
        <f>P203*Mitigations!$J$10</f>
        <v>8.4</v>
      </c>
      <c r="D203" s="59">
        <f>Q203*Mitigations!$J$10</f>
        <v>7</v>
      </c>
      <c r="E203" s="59">
        <f>R203*Mitigations!$J$10</f>
        <v>8.91</v>
      </c>
      <c r="F203" s="59">
        <f>S203*Mitigations!$J$10</f>
        <v>7.11</v>
      </c>
      <c r="G203" s="59">
        <f>T203*Mitigations!$K$10</f>
        <v>2</v>
      </c>
      <c r="H203" s="59">
        <f>U203*Mitigations!$K$10</f>
        <v>3</v>
      </c>
      <c r="I203" s="59">
        <f>V203*Mitigations!$K$10</f>
        <v>8</v>
      </c>
      <c r="J203" s="59">
        <f>W203*Mitigations!$K$10</f>
        <v>9</v>
      </c>
      <c r="K203" s="59">
        <f>X203*Mitigations!$L$10</f>
        <v>74</v>
      </c>
      <c r="L203" s="59">
        <f>Y203*Mitigations!$L$10</f>
        <v>34</v>
      </c>
      <c r="M203" s="59">
        <f>Z203*Mitigations!$L$10</f>
        <v>233</v>
      </c>
      <c r="N203" s="59">
        <f>AA203*Mitigations!$L$10</f>
        <v>42</v>
      </c>
      <c r="O203" s="59"/>
      <c r="P203" s="59">
        <v>8.4</v>
      </c>
      <c r="Q203" s="59">
        <v>7</v>
      </c>
      <c r="R203" s="59">
        <v>8.91</v>
      </c>
      <c r="S203" s="59">
        <v>7.11</v>
      </c>
      <c r="T203" s="59">
        <v>2</v>
      </c>
      <c r="U203" s="59">
        <v>3</v>
      </c>
      <c r="V203" s="59">
        <v>8</v>
      </c>
      <c r="W203" s="59">
        <v>9</v>
      </c>
      <c r="X203" s="59">
        <v>74</v>
      </c>
      <c r="Y203" s="59">
        <v>34</v>
      </c>
      <c r="Z203" s="59">
        <v>233</v>
      </c>
      <c r="AA203" s="59">
        <v>42</v>
      </c>
    </row>
    <row r="204" spans="1:27" x14ac:dyDescent="0.35">
      <c r="A204" s="59"/>
      <c r="B204" s="59"/>
      <c r="C204" s="59">
        <f>P204*Mitigations!$J$10</f>
        <v>7.7</v>
      </c>
      <c r="D204" s="59">
        <f>Q204*Mitigations!$J$10</f>
        <v>8.8000000000000007</v>
      </c>
      <c r="E204" s="59">
        <f>R204*Mitigations!$J$10</f>
        <v>7.5600000000000005</v>
      </c>
      <c r="F204" s="59">
        <f>S204*Mitigations!$J$10</f>
        <v>6.9300000000000006</v>
      </c>
      <c r="G204" s="59">
        <f>T204*Mitigations!$K$10</f>
        <v>4</v>
      </c>
      <c r="H204" s="59">
        <f>U204*Mitigations!$K$10</f>
        <v>1</v>
      </c>
      <c r="I204" s="59">
        <f>V204*Mitigations!$K$10</f>
        <v>4</v>
      </c>
      <c r="J204" s="59">
        <f>W204*Mitigations!$K$10</f>
        <v>5</v>
      </c>
      <c r="K204" s="59">
        <f>X204*Mitigations!$L$10</f>
        <v>95</v>
      </c>
      <c r="L204" s="59">
        <f>Y204*Mitigations!$L$10</f>
        <v>35</v>
      </c>
      <c r="M204" s="59">
        <f>Z204*Mitigations!$L$10</f>
        <v>110</v>
      </c>
      <c r="N204" s="59">
        <f>AA204*Mitigations!$L$10</f>
        <v>53</v>
      </c>
      <c r="O204" s="59"/>
      <c r="P204" s="59">
        <v>7.7</v>
      </c>
      <c r="Q204" s="59">
        <v>8.8000000000000007</v>
      </c>
      <c r="R204" s="59">
        <v>7.5600000000000005</v>
      </c>
      <c r="S204" s="59">
        <v>6.9300000000000006</v>
      </c>
      <c r="T204" s="59">
        <v>4</v>
      </c>
      <c r="U204" s="59">
        <v>1</v>
      </c>
      <c r="V204" s="59">
        <v>4</v>
      </c>
      <c r="W204" s="59">
        <v>5</v>
      </c>
      <c r="X204" s="59">
        <v>95</v>
      </c>
      <c r="Y204" s="59">
        <v>35</v>
      </c>
      <c r="Z204" s="59">
        <v>110</v>
      </c>
      <c r="AA204" s="59">
        <v>53</v>
      </c>
    </row>
    <row r="205" spans="1:27" x14ac:dyDescent="0.35">
      <c r="A205" s="59"/>
      <c r="B205" s="59"/>
      <c r="C205" s="59">
        <f>P205*Mitigations!$J$10</f>
        <v>8.4</v>
      </c>
      <c r="D205" s="59">
        <f>Q205*Mitigations!$J$10</f>
        <v>7.5</v>
      </c>
      <c r="E205" s="59">
        <f>R205*Mitigations!$J$10</f>
        <v>9.2700000000000014</v>
      </c>
      <c r="F205" s="59">
        <f>S205*Mitigations!$J$10</f>
        <v>7.02</v>
      </c>
      <c r="G205" s="59">
        <f>T205*Mitigations!$K$10</f>
        <v>5</v>
      </c>
      <c r="H205" s="59">
        <f>U205*Mitigations!$K$10</f>
        <v>5</v>
      </c>
      <c r="I205" s="59">
        <f>V205*Mitigations!$K$10</f>
        <v>6</v>
      </c>
      <c r="J205" s="59">
        <f>W205*Mitigations!$K$10</f>
        <v>4</v>
      </c>
      <c r="K205" s="59">
        <f>X205*Mitigations!$L$10</f>
        <v>106</v>
      </c>
      <c r="L205" s="59">
        <f>Y205*Mitigations!$L$10</f>
        <v>41</v>
      </c>
      <c r="M205" s="59">
        <f>Z205*Mitigations!$L$10</f>
        <v>98</v>
      </c>
      <c r="N205" s="59">
        <f>AA205*Mitigations!$L$10</f>
        <v>46</v>
      </c>
      <c r="O205" s="59"/>
      <c r="P205" s="59">
        <v>8.4</v>
      </c>
      <c r="Q205" s="59">
        <v>7.5</v>
      </c>
      <c r="R205" s="59">
        <v>9.2700000000000014</v>
      </c>
      <c r="S205" s="59">
        <v>7.02</v>
      </c>
      <c r="T205" s="59">
        <v>5</v>
      </c>
      <c r="U205" s="59">
        <v>5</v>
      </c>
      <c r="V205" s="59">
        <v>6</v>
      </c>
      <c r="W205" s="59">
        <v>4</v>
      </c>
      <c r="X205" s="59">
        <v>106</v>
      </c>
      <c r="Y205" s="59">
        <v>41</v>
      </c>
      <c r="Z205" s="59">
        <v>98</v>
      </c>
      <c r="AA205" s="59">
        <v>46</v>
      </c>
    </row>
    <row r="206" spans="1:27" x14ac:dyDescent="0.35">
      <c r="A206" s="59"/>
      <c r="B206" s="59"/>
      <c r="C206" s="59">
        <f>P206*Mitigations!$J$10</f>
        <v>10.7</v>
      </c>
      <c r="D206" s="59">
        <f>Q206*Mitigations!$J$10</f>
        <v>7.6</v>
      </c>
      <c r="E206" s="59">
        <f>R206*Mitigations!$J$10</f>
        <v>10.44</v>
      </c>
      <c r="F206" s="59">
        <f>S206*Mitigations!$J$10</f>
        <v>7.74</v>
      </c>
      <c r="G206" s="59">
        <f>T206*Mitigations!$K$10</f>
        <v>5</v>
      </c>
      <c r="H206" s="59">
        <f>U206*Mitigations!$K$10</f>
        <v>1</v>
      </c>
      <c r="I206" s="59">
        <f>V206*Mitigations!$K$10</f>
        <v>4</v>
      </c>
      <c r="J206" s="59">
        <f>W206*Mitigations!$K$10</f>
        <v>9</v>
      </c>
      <c r="K206" s="59">
        <f>X206*Mitigations!$L$10</f>
        <v>89</v>
      </c>
      <c r="L206" s="59">
        <f>Y206*Mitigations!$L$10</f>
        <v>35</v>
      </c>
      <c r="M206" s="59">
        <f>Z206*Mitigations!$L$10</f>
        <v>77</v>
      </c>
      <c r="N206" s="59">
        <f>AA206*Mitigations!$L$10</f>
        <v>27</v>
      </c>
      <c r="O206" s="59"/>
      <c r="P206" s="59">
        <v>10.7</v>
      </c>
      <c r="Q206" s="59">
        <v>7.6</v>
      </c>
      <c r="R206" s="59">
        <v>10.44</v>
      </c>
      <c r="S206" s="59">
        <v>7.74</v>
      </c>
      <c r="T206" s="59">
        <v>5</v>
      </c>
      <c r="U206" s="59">
        <v>1</v>
      </c>
      <c r="V206" s="59">
        <v>4</v>
      </c>
      <c r="W206" s="59">
        <v>9</v>
      </c>
      <c r="X206" s="59">
        <v>89</v>
      </c>
      <c r="Y206" s="59">
        <v>35</v>
      </c>
      <c r="Z206" s="59">
        <v>77</v>
      </c>
      <c r="AA206" s="59">
        <v>27</v>
      </c>
    </row>
    <row r="207" spans="1:27" x14ac:dyDescent="0.35">
      <c r="A207" s="59"/>
      <c r="B207" s="59"/>
      <c r="C207" s="59">
        <f>P207*Mitigations!$J$10</f>
        <v>10.9</v>
      </c>
      <c r="D207" s="59">
        <f>Q207*Mitigations!$J$10</f>
        <v>6.7</v>
      </c>
      <c r="E207" s="59">
        <f>R207*Mitigations!$J$10</f>
        <v>9.5399999999999991</v>
      </c>
      <c r="F207" s="59">
        <f>S207*Mitigations!$J$10</f>
        <v>6.75</v>
      </c>
      <c r="G207" s="59">
        <f>T207*Mitigations!$K$10</f>
        <v>4</v>
      </c>
      <c r="H207" s="59">
        <f>U207*Mitigations!$K$10</f>
        <v>2</v>
      </c>
      <c r="I207" s="59">
        <f>V207*Mitigations!$K$10</f>
        <v>3</v>
      </c>
      <c r="J207" s="59">
        <f>W207*Mitigations!$K$10</f>
        <v>6</v>
      </c>
      <c r="K207" s="59">
        <f>X207*Mitigations!$L$10</f>
        <v>136</v>
      </c>
      <c r="L207" s="59">
        <f>Y207*Mitigations!$L$10</f>
        <v>28</v>
      </c>
      <c r="M207" s="59">
        <f>Z207*Mitigations!$L$10</f>
        <v>103</v>
      </c>
      <c r="N207" s="59">
        <f>AA207*Mitigations!$L$10</f>
        <v>104</v>
      </c>
      <c r="O207" s="59"/>
      <c r="P207" s="59">
        <v>10.9</v>
      </c>
      <c r="Q207" s="59">
        <v>6.7</v>
      </c>
      <c r="R207" s="59">
        <v>9.5399999999999991</v>
      </c>
      <c r="S207" s="59">
        <v>6.75</v>
      </c>
      <c r="T207" s="59">
        <v>4</v>
      </c>
      <c r="U207" s="59">
        <v>2</v>
      </c>
      <c r="V207" s="59">
        <v>3</v>
      </c>
      <c r="W207" s="59">
        <v>6</v>
      </c>
      <c r="X207" s="59">
        <v>136</v>
      </c>
      <c r="Y207" s="59">
        <v>28</v>
      </c>
      <c r="Z207" s="59">
        <v>103</v>
      </c>
      <c r="AA207" s="59">
        <v>104</v>
      </c>
    </row>
    <row r="208" spans="1:27" x14ac:dyDescent="0.35">
      <c r="A208" s="59"/>
      <c r="B208" s="59"/>
      <c r="C208" s="59">
        <f>P208*Mitigations!$J$10</f>
        <v>9.1</v>
      </c>
      <c r="D208" s="59">
        <f>Q208*Mitigations!$J$10</f>
        <v>6.8</v>
      </c>
      <c r="E208" s="59">
        <f>R208*Mitigations!$J$10</f>
        <v>10.08</v>
      </c>
      <c r="F208" s="59">
        <f>S208*Mitigations!$J$10</f>
        <v>7.8299999999999992</v>
      </c>
      <c r="G208" s="59">
        <f>T208*Mitigations!$K$10</f>
        <v>2</v>
      </c>
      <c r="H208" s="59">
        <f>U208*Mitigations!$K$10</f>
        <v>4</v>
      </c>
      <c r="I208" s="59">
        <f>V208*Mitigations!$K$10</f>
        <v>5</v>
      </c>
      <c r="J208" s="59">
        <f>W208*Mitigations!$K$10</f>
        <v>4</v>
      </c>
      <c r="K208" s="59">
        <f>X208*Mitigations!$L$10</f>
        <v>82</v>
      </c>
      <c r="L208" s="59">
        <f>Y208*Mitigations!$L$10</f>
        <v>38</v>
      </c>
      <c r="M208" s="59">
        <f>Z208*Mitigations!$L$10</f>
        <v>78</v>
      </c>
      <c r="N208" s="59">
        <f>AA208*Mitigations!$L$10</f>
        <v>45</v>
      </c>
      <c r="O208" s="59"/>
      <c r="P208" s="59">
        <v>9.1</v>
      </c>
      <c r="Q208" s="59">
        <v>6.8</v>
      </c>
      <c r="R208" s="59">
        <v>10.08</v>
      </c>
      <c r="S208" s="59">
        <v>7.8299999999999992</v>
      </c>
      <c r="T208" s="59">
        <v>2</v>
      </c>
      <c r="U208" s="59">
        <v>4</v>
      </c>
      <c r="V208" s="59">
        <v>5</v>
      </c>
      <c r="W208" s="59">
        <v>4</v>
      </c>
      <c r="X208" s="59">
        <v>82</v>
      </c>
      <c r="Y208" s="59">
        <v>38</v>
      </c>
      <c r="Z208" s="59">
        <v>78</v>
      </c>
      <c r="AA208" s="59">
        <v>45</v>
      </c>
    </row>
    <row r="209" spans="1:27" x14ac:dyDescent="0.35">
      <c r="A209" s="59"/>
      <c r="B209" s="59"/>
      <c r="C209" s="59">
        <f>P209*Mitigations!$J$10</f>
        <v>11.9</v>
      </c>
      <c r="D209" s="59">
        <f>Q209*Mitigations!$J$10</f>
        <v>8</v>
      </c>
      <c r="E209" s="59">
        <f>R209*Mitigations!$J$10</f>
        <v>14.4</v>
      </c>
      <c r="F209" s="59">
        <f>S209*Mitigations!$J$10</f>
        <v>7.2</v>
      </c>
      <c r="G209" s="59">
        <f>T209*Mitigations!$K$10</f>
        <v>3</v>
      </c>
      <c r="H209" s="59">
        <f>U209*Mitigations!$K$10</f>
        <v>4</v>
      </c>
      <c r="I209" s="59">
        <f>V209*Mitigations!$K$10</f>
        <v>3</v>
      </c>
      <c r="J209" s="59">
        <f>W209*Mitigations!$K$10</f>
        <v>2</v>
      </c>
      <c r="K209" s="59">
        <f>X209*Mitigations!$L$10</f>
        <v>305</v>
      </c>
      <c r="L209" s="59">
        <f>Y209*Mitigations!$L$10</f>
        <v>75</v>
      </c>
      <c r="M209" s="59">
        <f>Z209*Mitigations!$L$10</f>
        <v>105</v>
      </c>
      <c r="N209" s="59">
        <f>AA209*Mitigations!$L$10</f>
        <v>45</v>
      </c>
      <c r="O209" s="59"/>
      <c r="P209" s="59">
        <v>11.9</v>
      </c>
      <c r="Q209" s="59">
        <v>8</v>
      </c>
      <c r="R209" s="59">
        <v>14.4</v>
      </c>
      <c r="S209" s="59">
        <v>7.2</v>
      </c>
      <c r="T209" s="59">
        <v>3</v>
      </c>
      <c r="U209" s="59">
        <v>4</v>
      </c>
      <c r="V209" s="59">
        <v>3</v>
      </c>
      <c r="W209" s="59">
        <v>2</v>
      </c>
      <c r="X209" s="59">
        <v>305</v>
      </c>
      <c r="Y209" s="59">
        <v>75</v>
      </c>
      <c r="Z209" s="59">
        <v>105</v>
      </c>
      <c r="AA209" s="59">
        <v>45</v>
      </c>
    </row>
    <row r="210" spans="1:27" x14ac:dyDescent="0.35">
      <c r="A210" s="59"/>
      <c r="B210" s="59"/>
      <c r="C210" s="59">
        <f>P210*Mitigations!$J$10</f>
        <v>9.9</v>
      </c>
      <c r="D210" s="59">
        <f>Q210*Mitigations!$J$10</f>
        <v>7</v>
      </c>
      <c r="E210" s="59">
        <f>R210*Mitigations!$J$10</f>
        <v>8.64</v>
      </c>
      <c r="F210" s="59">
        <f>S210*Mitigations!$J$10</f>
        <v>7.8299999999999992</v>
      </c>
      <c r="G210" s="59">
        <f>T210*Mitigations!$K$10</f>
        <v>6</v>
      </c>
      <c r="H210" s="59">
        <f>U210*Mitigations!$K$10</f>
        <v>6</v>
      </c>
      <c r="I210" s="59">
        <f>V210*Mitigations!$K$10</f>
        <v>1</v>
      </c>
      <c r="J210" s="59">
        <f>W210*Mitigations!$K$10</f>
        <v>7</v>
      </c>
      <c r="K210" s="59">
        <f>X210*Mitigations!$L$10</f>
        <v>170</v>
      </c>
      <c r="L210" s="59">
        <f>Y210*Mitigations!$L$10</f>
        <v>32</v>
      </c>
      <c r="M210" s="59">
        <f>Z210*Mitigations!$L$10</f>
        <v>95</v>
      </c>
      <c r="N210" s="59">
        <f>AA210*Mitigations!$L$10</f>
        <v>62</v>
      </c>
      <c r="O210" s="59"/>
      <c r="P210" s="59">
        <v>9.9</v>
      </c>
      <c r="Q210" s="59">
        <v>7</v>
      </c>
      <c r="R210" s="59">
        <v>8.64</v>
      </c>
      <c r="S210" s="59">
        <v>7.8299999999999992</v>
      </c>
      <c r="T210" s="59">
        <v>6</v>
      </c>
      <c r="U210" s="59">
        <v>6</v>
      </c>
      <c r="V210" s="59">
        <v>1</v>
      </c>
      <c r="W210" s="59">
        <v>7</v>
      </c>
      <c r="X210" s="59">
        <v>170</v>
      </c>
      <c r="Y210" s="59">
        <v>32</v>
      </c>
      <c r="Z210" s="59">
        <v>95</v>
      </c>
      <c r="AA210" s="59">
        <v>62</v>
      </c>
    </row>
    <row r="211" spans="1:27" x14ac:dyDescent="0.35">
      <c r="A211" s="59"/>
      <c r="B211" s="59"/>
      <c r="C211" s="59">
        <f>P211*Mitigations!$J$10</f>
        <v>8.6</v>
      </c>
      <c r="D211" s="59">
        <f>Q211*Mitigations!$J$10</f>
        <v>6.7</v>
      </c>
      <c r="E211" s="59">
        <f>R211*Mitigations!$J$10</f>
        <v>8.64</v>
      </c>
      <c r="F211" s="59">
        <f>S211*Mitigations!$J$10</f>
        <v>6.9300000000000006</v>
      </c>
      <c r="G211" s="59">
        <f>T211*Mitigations!$K$10</f>
        <v>4</v>
      </c>
      <c r="H211" s="59">
        <f>U211*Mitigations!$K$10</f>
        <v>4</v>
      </c>
      <c r="I211" s="59">
        <f>V211*Mitigations!$K$10</f>
        <v>4</v>
      </c>
      <c r="J211" s="59">
        <f>W211*Mitigations!$K$10</f>
        <v>4</v>
      </c>
      <c r="K211" s="59">
        <f>X211*Mitigations!$L$10</f>
        <v>99</v>
      </c>
      <c r="L211" s="59">
        <f>Y211*Mitigations!$L$10</f>
        <v>48</v>
      </c>
      <c r="M211" s="59">
        <f>Z211*Mitigations!$L$10</f>
        <v>104</v>
      </c>
      <c r="N211" s="59">
        <f>AA211*Mitigations!$L$10</f>
        <v>37</v>
      </c>
      <c r="O211" s="59"/>
      <c r="P211" s="59">
        <v>8.6</v>
      </c>
      <c r="Q211" s="59">
        <v>6.7</v>
      </c>
      <c r="R211" s="59">
        <v>8.64</v>
      </c>
      <c r="S211" s="59">
        <v>6.9300000000000006</v>
      </c>
      <c r="T211" s="59">
        <v>4</v>
      </c>
      <c r="U211" s="59">
        <v>4</v>
      </c>
      <c r="V211" s="59">
        <v>4</v>
      </c>
      <c r="W211" s="59">
        <v>4</v>
      </c>
      <c r="X211" s="59">
        <v>99</v>
      </c>
      <c r="Y211" s="59">
        <v>48</v>
      </c>
      <c r="Z211" s="59">
        <v>104</v>
      </c>
      <c r="AA211" s="59">
        <v>37</v>
      </c>
    </row>
    <row r="212" spans="1:27" x14ac:dyDescent="0.35">
      <c r="A212" s="59"/>
      <c r="B212" s="59"/>
      <c r="C212" s="59">
        <f>P212*Mitigations!$J$10</f>
        <v>10.9</v>
      </c>
      <c r="D212" s="59">
        <f>Q212*Mitigations!$J$10</f>
        <v>10</v>
      </c>
      <c r="E212" s="59">
        <f>R212*Mitigations!$J$10</f>
        <v>8.82</v>
      </c>
      <c r="F212" s="59">
        <f>S212*Mitigations!$J$10</f>
        <v>6.48</v>
      </c>
      <c r="G212" s="59">
        <f>T212*Mitigations!$K$10</f>
        <v>5</v>
      </c>
      <c r="H212" s="59">
        <f>U212*Mitigations!$K$10</f>
        <v>4</v>
      </c>
      <c r="I212" s="59">
        <f>V212*Mitigations!$K$10</f>
        <v>4</v>
      </c>
      <c r="J212" s="59">
        <f>W212*Mitigations!$K$10</f>
        <v>5</v>
      </c>
      <c r="K212" s="59">
        <f>X212*Mitigations!$L$10</f>
        <v>141</v>
      </c>
      <c r="L212" s="59">
        <f>Y212*Mitigations!$L$10</f>
        <v>42</v>
      </c>
      <c r="M212" s="59">
        <f>Z212*Mitigations!$L$10</f>
        <v>105</v>
      </c>
      <c r="N212" s="59">
        <f>AA212*Mitigations!$L$10</f>
        <v>44</v>
      </c>
      <c r="O212" s="59"/>
      <c r="P212" s="59">
        <v>10.9</v>
      </c>
      <c r="Q212" s="59">
        <v>10</v>
      </c>
      <c r="R212" s="59">
        <v>8.82</v>
      </c>
      <c r="S212" s="59">
        <v>6.48</v>
      </c>
      <c r="T212" s="59">
        <v>5</v>
      </c>
      <c r="U212" s="59">
        <v>4</v>
      </c>
      <c r="V212" s="59">
        <v>4</v>
      </c>
      <c r="W212" s="59">
        <v>5</v>
      </c>
      <c r="X212" s="59">
        <v>141</v>
      </c>
      <c r="Y212" s="59">
        <v>42</v>
      </c>
      <c r="Z212" s="59">
        <v>105</v>
      </c>
      <c r="AA212" s="59">
        <v>44</v>
      </c>
    </row>
    <row r="213" spans="1:27" x14ac:dyDescent="0.35">
      <c r="A213" s="59"/>
      <c r="B213" s="59"/>
      <c r="C213" s="59">
        <f>P213*Mitigations!$J$10</f>
        <v>10.9</v>
      </c>
      <c r="D213" s="59">
        <f>Q213*Mitigations!$J$10</f>
        <v>6.6</v>
      </c>
      <c r="E213" s="59">
        <f>R213*Mitigations!$J$10</f>
        <v>11.07</v>
      </c>
      <c r="F213" s="59">
        <f>S213*Mitigations!$J$10</f>
        <v>6.39</v>
      </c>
      <c r="G213" s="59">
        <f>T213*Mitigations!$K$10</f>
        <v>10</v>
      </c>
      <c r="H213" s="59">
        <f>U213*Mitigations!$K$10</f>
        <v>7</v>
      </c>
      <c r="I213" s="59">
        <f>V213*Mitigations!$K$10</f>
        <v>3</v>
      </c>
      <c r="J213" s="59">
        <f>W213*Mitigations!$K$10</f>
        <v>8</v>
      </c>
      <c r="K213" s="59">
        <f>X213*Mitigations!$L$10</f>
        <v>108</v>
      </c>
      <c r="L213" s="59">
        <f>Y213*Mitigations!$L$10</f>
        <v>48</v>
      </c>
      <c r="M213" s="59">
        <f>Z213*Mitigations!$L$10</f>
        <v>59</v>
      </c>
      <c r="N213" s="59">
        <f>AA213*Mitigations!$L$10</f>
        <v>87</v>
      </c>
      <c r="O213" s="59"/>
      <c r="P213" s="59">
        <v>10.9</v>
      </c>
      <c r="Q213" s="59">
        <v>6.6</v>
      </c>
      <c r="R213" s="59">
        <v>11.07</v>
      </c>
      <c r="S213" s="59">
        <v>6.39</v>
      </c>
      <c r="T213" s="59">
        <v>10</v>
      </c>
      <c r="U213" s="59">
        <v>7</v>
      </c>
      <c r="V213" s="59">
        <v>3</v>
      </c>
      <c r="W213" s="59">
        <v>8</v>
      </c>
      <c r="X213" s="59">
        <v>108</v>
      </c>
      <c r="Y213" s="59">
        <v>48</v>
      </c>
      <c r="Z213" s="59">
        <v>59</v>
      </c>
      <c r="AA213" s="59">
        <v>87</v>
      </c>
    </row>
    <row r="214" spans="1:27" x14ac:dyDescent="0.35">
      <c r="A214" s="59"/>
      <c r="B214" s="59"/>
      <c r="C214" s="59">
        <f>P214*Mitigations!$J$10</f>
        <v>11.7</v>
      </c>
      <c r="D214" s="59">
        <f>Q214*Mitigations!$J$10</f>
        <v>7.3</v>
      </c>
      <c r="E214" s="59">
        <f>R214*Mitigations!$J$10</f>
        <v>7.5600000000000005</v>
      </c>
      <c r="F214" s="59">
        <f>S214*Mitigations!$J$10</f>
        <v>7.5600000000000005</v>
      </c>
      <c r="G214" s="59">
        <f>T214*Mitigations!$K$10</f>
        <v>7</v>
      </c>
      <c r="H214" s="59">
        <f>U214*Mitigations!$K$10</f>
        <v>1</v>
      </c>
      <c r="I214" s="59">
        <f>V214*Mitigations!$K$10</f>
        <v>4</v>
      </c>
      <c r="J214" s="59">
        <f>W214*Mitigations!$K$10</f>
        <v>10</v>
      </c>
      <c r="K214" s="59">
        <f>X214*Mitigations!$L$10</f>
        <v>96</v>
      </c>
      <c r="L214" s="59">
        <f>Y214*Mitigations!$L$10</f>
        <v>25</v>
      </c>
      <c r="M214" s="59">
        <f>Z214*Mitigations!$L$10</f>
        <v>59</v>
      </c>
      <c r="N214" s="59">
        <f>AA214*Mitigations!$L$10</f>
        <v>54</v>
      </c>
      <c r="O214" s="59"/>
      <c r="P214" s="59">
        <v>11.7</v>
      </c>
      <c r="Q214" s="59">
        <v>7.3</v>
      </c>
      <c r="R214" s="59">
        <v>7.5600000000000005</v>
      </c>
      <c r="S214" s="59">
        <v>7.5600000000000005</v>
      </c>
      <c r="T214" s="59">
        <v>7</v>
      </c>
      <c r="U214" s="59">
        <v>1</v>
      </c>
      <c r="V214" s="59">
        <v>4</v>
      </c>
      <c r="W214" s="59">
        <v>10</v>
      </c>
      <c r="X214" s="59">
        <v>96</v>
      </c>
      <c r="Y214" s="59">
        <v>25</v>
      </c>
      <c r="Z214" s="59">
        <v>59</v>
      </c>
      <c r="AA214" s="59">
        <v>54</v>
      </c>
    </row>
    <row r="215" spans="1:27" x14ac:dyDescent="0.35">
      <c r="A215" s="59"/>
      <c r="B215" s="59"/>
      <c r="C215" s="59">
        <f>P215*Mitigations!$J$10</f>
        <v>9.5</v>
      </c>
      <c r="D215" s="59">
        <f>Q215*Mitigations!$J$10</f>
        <v>7.5</v>
      </c>
      <c r="E215" s="59">
        <f>R215*Mitigations!$J$10</f>
        <v>8.5500000000000007</v>
      </c>
      <c r="F215" s="59">
        <f>S215*Mitigations!$J$10</f>
        <v>7.2</v>
      </c>
      <c r="G215" s="59">
        <f>T215*Mitigations!$K$10</f>
        <v>4</v>
      </c>
      <c r="H215" s="59">
        <f>U215*Mitigations!$K$10</f>
        <v>3</v>
      </c>
      <c r="I215" s="59">
        <f>V215*Mitigations!$K$10</f>
        <v>4</v>
      </c>
      <c r="J215" s="59">
        <f>W215*Mitigations!$K$10</f>
        <v>3</v>
      </c>
      <c r="K215" s="59">
        <f>X215*Mitigations!$L$10</f>
        <v>224</v>
      </c>
      <c r="L215" s="59">
        <f>Y215*Mitigations!$L$10</f>
        <v>38</v>
      </c>
      <c r="M215" s="59">
        <f>Z215*Mitigations!$L$10</f>
        <v>72</v>
      </c>
      <c r="N215" s="59">
        <f>AA215*Mitigations!$L$10</f>
        <v>38</v>
      </c>
      <c r="O215" s="59"/>
      <c r="P215" s="59">
        <v>9.5</v>
      </c>
      <c r="Q215" s="59">
        <v>7.5</v>
      </c>
      <c r="R215" s="59">
        <v>8.5500000000000007</v>
      </c>
      <c r="S215" s="59">
        <v>7.2</v>
      </c>
      <c r="T215" s="59">
        <v>4</v>
      </c>
      <c r="U215" s="59">
        <v>3</v>
      </c>
      <c r="V215" s="59">
        <v>4</v>
      </c>
      <c r="W215" s="59">
        <v>3</v>
      </c>
      <c r="X215" s="59">
        <v>224</v>
      </c>
      <c r="Y215" s="59">
        <v>38</v>
      </c>
      <c r="Z215" s="59">
        <v>72</v>
      </c>
      <c r="AA215" s="59">
        <v>38</v>
      </c>
    </row>
    <row r="216" spans="1:27" x14ac:dyDescent="0.35">
      <c r="A216" s="59"/>
      <c r="B216" s="59"/>
      <c r="C216" s="59">
        <f>P216*Mitigations!$J$10</f>
        <v>10.9</v>
      </c>
      <c r="D216" s="59">
        <f>Q216*Mitigations!$J$10</f>
        <v>7</v>
      </c>
      <c r="E216" s="59">
        <f>R216*Mitigations!$J$10</f>
        <v>7.4700000000000006</v>
      </c>
      <c r="F216" s="59">
        <f>S216*Mitigations!$J$10</f>
        <v>8.370000000000001</v>
      </c>
      <c r="G216" s="59">
        <f>T216*Mitigations!$K$10</f>
        <v>3</v>
      </c>
      <c r="H216" s="59">
        <f>U216*Mitigations!$K$10</f>
        <v>4</v>
      </c>
      <c r="I216" s="59">
        <f>V216*Mitigations!$K$10</f>
        <v>6</v>
      </c>
      <c r="J216" s="59">
        <f>W216*Mitigations!$K$10</f>
        <v>4</v>
      </c>
      <c r="K216" s="59">
        <f>X216*Mitigations!$L$10</f>
        <v>103</v>
      </c>
      <c r="L216" s="59">
        <f>Y216*Mitigations!$L$10</f>
        <v>65</v>
      </c>
      <c r="M216" s="59">
        <f>Z216*Mitigations!$L$10</f>
        <v>50</v>
      </c>
      <c r="N216" s="59">
        <f>AA216*Mitigations!$L$10</f>
        <v>62</v>
      </c>
      <c r="O216" s="59"/>
      <c r="P216" s="59">
        <v>10.9</v>
      </c>
      <c r="Q216" s="59">
        <v>7</v>
      </c>
      <c r="R216" s="59">
        <v>7.4700000000000006</v>
      </c>
      <c r="S216" s="59">
        <v>8.370000000000001</v>
      </c>
      <c r="T216" s="59">
        <v>3</v>
      </c>
      <c r="U216" s="59">
        <v>4</v>
      </c>
      <c r="V216" s="59">
        <v>6</v>
      </c>
      <c r="W216" s="59">
        <v>4</v>
      </c>
      <c r="X216" s="59">
        <v>103</v>
      </c>
      <c r="Y216" s="59">
        <v>65</v>
      </c>
      <c r="Z216" s="59">
        <v>50</v>
      </c>
      <c r="AA216" s="59">
        <v>62</v>
      </c>
    </row>
    <row r="217" spans="1:27" x14ac:dyDescent="0.35">
      <c r="A217" s="59"/>
      <c r="B217" s="59"/>
      <c r="C217" s="59">
        <f>P217*Mitigations!$J$10</f>
        <v>10</v>
      </c>
      <c r="D217" s="59">
        <f>Q217*Mitigations!$J$10</f>
        <v>7.3</v>
      </c>
      <c r="E217" s="59">
        <f>R217*Mitigations!$J$10</f>
        <v>12.870000000000001</v>
      </c>
      <c r="F217" s="59">
        <f>S217*Mitigations!$J$10</f>
        <v>7.4700000000000006</v>
      </c>
      <c r="G217" s="59">
        <f>T217*Mitigations!$K$10</f>
        <v>6</v>
      </c>
      <c r="H217" s="59">
        <f>U217*Mitigations!$K$10</f>
        <v>1</v>
      </c>
      <c r="I217" s="59">
        <f>V217*Mitigations!$K$10</f>
        <v>2</v>
      </c>
      <c r="J217" s="59">
        <f>W217*Mitigations!$K$10</f>
        <v>7</v>
      </c>
      <c r="K217" s="59">
        <f>X217*Mitigations!$L$10</f>
        <v>130</v>
      </c>
      <c r="L217" s="59">
        <f>Y217*Mitigations!$L$10</f>
        <v>22</v>
      </c>
      <c r="M217" s="59">
        <f>Z217*Mitigations!$L$10</f>
        <v>99</v>
      </c>
      <c r="N217" s="59">
        <f>AA217*Mitigations!$L$10</f>
        <v>61</v>
      </c>
      <c r="O217" s="59"/>
      <c r="P217" s="59">
        <v>10</v>
      </c>
      <c r="Q217" s="59">
        <v>7.3</v>
      </c>
      <c r="R217" s="59">
        <v>12.870000000000001</v>
      </c>
      <c r="S217" s="59">
        <v>7.4700000000000006</v>
      </c>
      <c r="T217" s="59">
        <v>6</v>
      </c>
      <c r="U217" s="59">
        <v>1</v>
      </c>
      <c r="V217" s="59">
        <v>2</v>
      </c>
      <c r="W217" s="59">
        <v>7</v>
      </c>
      <c r="X217" s="59">
        <v>130</v>
      </c>
      <c r="Y217" s="59">
        <v>22</v>
      </c>
      <c r="Z217" s="59">
        <v>99</v>
      </c>
      <c r="AA217" s="59">
        <v>61</v>
      </c>
    </row>
    <row r="218" spans="1:27" x14ac:dyDescent="0.35">
      <c r="A218" s="59"/>
      <c r="B218" s="59"/>
      <c r="C218" s="59">
        <f>P218*Mitigations!$J$10</f>
        <v>9.4</v>
      </c>
      <c r="D218" s="59">
        <f>Q218*Mitigations!$J$10</f>
        <v>8.4</v>
      </c>
      <c r="E218" s="59">
        <f>R218*Mitigations!$J$10</f>
        <v>7.02</v>
      </c>
      <c r="F218" s="59">
        <f>S218*Mitigations!$J$10</f>
        <v>7.9200000000000008</v>
      </c>
      <c r="G218" s="59">
        <f>T218*Mitigations!$K$10</f>
        <v>3</v>
      </c>
      <c r="H218" s="59">
        <f>U218*Mitigations!$K$10</f>
        <v>4</v>
      </c>
      <c r="I218" s="59">
        <f>V218*Mitigations!$K$10</f>
        <v>9</v>
      </c>
      <c r="J218" s="59">
        <f>W218*Mitigations!$K$10</f>
        <v>7</v>
      </c>
      <c r="K218" s="59">
        <f>X218*Mitigations!$L$10</f>
        <v>139</v>
      </c>
      <c r="L218" s="59">
        <f>Y218*Mitigations!$L$10</f>
        <v>33</v>
      </c>
      <c r="M218" s="59">
        <f>Z218*Mitigations!$L$10</f>
        <v>39</v>
      </c>
      <c r="N218" s="59">
        <f>AA218*Mitigations!$L$10</f>
        <v>39</v>
      </c>
      <c r="O218" s="59"/>
      <c r="P218" s="59">
        <v>9.4</v>
      </c>
      <c r="Q218" s="59">
        <v>8.4</v>
      </c>
      <c r="R218" s="59">
        <v>7.02</v>
      </c>
      <c r="S218" s="59">
        <v>7.9200000000000008</v>
      </c>
      <c r="T218" s="59">
        <v>3</v>
      </c>
      <c r="U218" s="59">
        <v>4</v>
      </c>
      <c r="V218" s="59">
        <v>9</v>
      </c>
      <c r="W218" s="59">
        <v>7</v>
      </c>
      <c r="X218" s="59">
        <v>139</v>
      </c>
      <c r="Y218" s="59">
        <v>33</v>
      </c>
      <c r="Z218" s="59">
        <v>39</v>
      </c>
      <c r="AA218" s="59">
        <v>39</v>
      </c>
    </row>
    <row r="219" spans="1:27" x14ac:dyDescent="0.35">
      <c r="A219" s="59"/>
      <c r="B219" s="59"/>
      <c r="C219" s="59">
        <f>P219*Mitigations!$J$10</f>
        <v>14.8</v>
      </c>
      <c r="D219" s="59">
        <f>Q219*Mitigations!$J$10</f>
        <v>6.6</v>
      </c>
      <c r="E219" s="59">
        <f>R219*Mitigations!$J$10</f>
        <v>8.5500000000000007</v>
      </c>
      <c r="F219" s="59">
        <f>S219*Mitigations!$J$10</f>
        <v>8.73</v>
      </c>
      <c r="G219" s="59">
        <f>T219*Mitigations!$K$10</f>
        <v>4</v>
      </c>
      <c r="H219" s="59">
        <f>U219*Mitigations!$K$10</f>
        <v>3</v>
      </c>
      <c r="I219" s="59">
        <f>V219*Mitigations!$K$10</f>
        <v>6</v>
      </c>
      <c r="J219" s="59">
        <f>W219*Mitigations!$K$10</f>
        <v>4</v>
      </c>
      <c r="K219" s="59">
        <f>X219*Mitigations!$L$10</f>
        <v>84</v>
      </c>
      <c r="L219" s="59">
        <f>Y219*Mitigations!$L$10</f>
        <v>41</v>
      </c>
      <c r="M219" s="59">
        <f>Z219*Mitigations!$L$10</f>
        <v>122</v>
      </c>
      <c r="N219" s="59">
        <f>AA219*Mitigations!$L$10</f>
        <v>41</v>
      </c>
      <c r="O219" s="59"/>
      <c r="P219" s="59">
        <v>14.8</v>
      </c>
      <c r="Q219" s="59">
        <v>6.6</v>
      </c>
      <c r="R219" s="59">
        <v>8.5500000000000007</v>
      </c>
      <c r="S219" s="59">
        <v>8.73</v>
      </c>
      <c r="T219" s="59">
        <v>4</v>
      </c>
      <c r="U219" s="59">
        <v>3</v>
      </c>
      <c r="V219" s="59">
        <v>6</v>
      </c>
      <c r="W219" s="59">
        <v>4</v>
      </c>
      <c r="X219" s="59">
        <v>84</v>
      </c>
      <c r="Y219" s="59">
        <v>41</v>
      </c>
      <c r="Z219" s="59">
        <v>122</v>
      </c>
      <c r="AA219" s="59">
        <v>41</v>
      </c>
    </row>
    <row r="220" spans="1:27" x14ac:dyDescent="0.35">
      <c r="A220" s="59"/>
      <c r="B220" s="59"/>
      <c r="C220" s="59">
        <f>P220*Mitigations!$J$10</f>
        <v>8</v>
      </c>
      <c r="D220" s="59">
        <f>Q220*Mitigations!$J$10</f>
        <v>9.9</v>
      </c>
      <c r="E220" s="59">
        <f>R220*Mitigations!$J$10</f>
        <v>6.39</v>
      </c>
      <c r="F220" s="59">
        <f>S220*Mitigations!$J$10</f>
        <v>6.48</v>
      </c>
      <c r="G220" s="59">
        <f>T220*Mitigations!$K$10</f>
        <v>4</v>
      </c>
      <c r="H220" s="59">
        <f>U220*Mitigations!$K$10</f>
        <v>2</v>
      </c>
      <c r="I220" s="59">
        <f>V220*Mitigations!$K$10</f>
        <v>5</v>
      </c>
      <c r="J220" s="59">
        <f>W220*Mitigations!$K$10</f>
        <v>4</v>
      </c>
      <c r="K220" s="59">
        <f>X220*Mitigations!$L$10</f>
        <v>157</v>
      </c>
      <c r="L220" s="59">
        <f>Y220*Mitigations!$L$10</f>
        <v>35</v>
      </c>
      <c r="M220" s="59">
        <f>Z220*Mitigations!$L$10</f>
        <v>84</v>
      </c>
      <c r="N220" s="59">
        <f>AA220*Mitigations!$L$10</f>
        <v>34</v>
      </c>
      <c r="O220" s="59"/>
      <c r="P220" s="59">
        <v>8</v>
      </c>
      <c r="Q220" s="59">
        <v>9.9</v>
      </c>
      <c r="R220" s="59">
        <v>6.39</v>
      </c>
      <c r="S220" s="59">
        <v>6.48</v>
      </c>
      <c r="T220" s="59">
        <v>4</v>
      </c>
      <c r="U220" s="59">
        <v>2</v>
      </c>
      <c r="V220" s="59">
        <v>5</v>
      </c>
      <c r="W220" s="59">
        <v>4</v>
      </c>
      <c r="X220" s="59">
        <v>157</v>
      </c>
      <c r="Y220" s="59">
        <v>35</v>
      </c>
      <c r="Z220" s="59">
        <v>84</v>
      </c>
      <c r="AA220" s="59">
        <v>34</v>
      </c>
    </row>
    <row r="221" spans="1:27" x14ac:dyDescent="0.35">
      <c r="A221" s="59"/>
      <c r="B221" s="59"/>
      <c r="C221" s="59">
        <f>P221*Mitigations!$J$10</f>
        <v>11.1</v>
      </c>
      <c r="D221" s="59">
        <f>Q221*Mitigations!$J$10</f>
        <v>7.6</v>
      </c>
      <c r="E221" s="59">
        <f>R221*Mitigations!$J$10</f>
        <v>9.629999999999999</v>
      </c>
      <c r="F221" s="59">
        <f>S221*Mitigations!$J$10</f>
        <v>7.2</v>
      </c>
      <c r="G221" s="59">
        <f>T221*Mitigations!$K$10</f>
        <v>5</v>
      </c>
      <c r="H221" s="59">
        <f>U221*Mitigations!$K$10</f>
        <v>3</v>
      </c>
      <c r="I221" s="59">
        <f>V221*Mitigations!$K$10</f>
        <v>3</v>
      </c>
      <c r="J221" s="59">
        <f>W221*Mitigations!$K$10</f>
        <v>6</v>
      </c>
      <c r="K221" s="59">
        <f>X221*Mitigations!$L$10</f>
        <v>106</v>
      </c>
      <c r="L221" s="59">
        <f>Y221*Mitigations!$L$10</f>
        <v>48</v>
      </c>
      <c r="M221" s="59">
        <f>Z221*Mitigations!$L$10</f>
        <v>104</v>
      </c>
      <c r="N221" s="59">
        <f>AA221*Mitigations!$L$10</f>
        <v>68</v>
      </c>
      <c r="O221" s="59"/>
      <c r="P221" s="59">
        <v>11.1</v>
      </c>
      <c r="Q221" s="59">
        <v>7.6</v>
      </c>
      <c r="R221" s="59">
        <v>9.629999999999999</v>
      </c>
      <c r="S221" s="59">
        <v>7.2</v>
      </c>
      <c r="T221" s="59">
        <v>5</v>
      </c>
      <c r="U221" s="59">
        <v>3</v>
      </c>
      <c r="V221" s="59">
        <v>3</v>
      </c>
      <c r="W221" s="59">
        <v>6</v>
      </c>
      <c r="X221" s="59">
        <v>106</v>
      </c>
      <c r="Y221" s="59">
        <v>48</v>
      </c>
      <c r="Z221" s="59">
        <v>104</v>
      </c>
      <c r="AA221" s="59">
        <v>68</v>
      </c>
    </row>
    <row r="222" spans="1:27" x14ac:dyDescent="0.35">
      <c r="A222" s="59"/>
      <c r="B222" s="59"/>
      <c r="C222" s="59">
        <f>P222*Mitigations!$J$10</f>
        <v>12.5</v>
      </c>
      <c r="D222" s="59">
        <f>Q222*Mitigations!$J$10</f>
        <v>6.3</v>
      </c>
      <c r="E222" s="59">
        <f>R222*Mitigations!$J$10</f>
        <v>7.65</v>
      </c>
      <c r="F222" s="59">
        <f>S222*Mitigations!$J$10</f>
        <v>7.2</v>
      </c>
      <c r="G222" s="59">
        <f>T222*Mitigations!$K$10</f>
        <v>3</v>
      </c>
      <c r="H222" s="59">
        <f>U222*Mitigations!$K$10</f>
        <v>2</v>
      </c>
      <c r="I222" s="59">
        <f>V222*Mitigations!$K$10</f>
        <v>9</v>
      </c>
      <c r="J222" s="59">
        <f>W222*Mitigations!$K$10</f>
        <v>6</v>
      </c>
      <c r="K222" s="59">
        <f>X222*Mitigations!$L$10</f>
        <v>147</v>
      </c>
      <c r="L222" s="59">
        <f>Y222*Mitigations!$L$10</f>
        <v>33</v>
      </c>
      <c r="M222" s="59">
        <f>Z222*Mitigations!$L$10</f>
        <v>83</v>
      </c>
      <c r="N222" s="59">
        <f>AA222*Mitigations!$L$10</f>
        <v>35</v>
      </c>
      <c r="O222" s="59"/>
      <c r="P222" s="59">
        <v>12.5</v>
      </c>
      <c r="Q222" s="59">
        <v>6.3</v>
      </c>
      <c r="R222" s="59">
        <v>7.65</v>
      </c>
      <c r="S222" s="59">
        <v>7.2</v>
      </c>
      <c r="T222" s="59">
        <v>3</v>
      </c>
      <c r="U222" s="59">
        <v>2</v>
      </c>
      <c r="V222" s="59">
        <v>9</v>
      </c>
      <c r="W222" s="59">
        <v>6</v>
      </c>
      <c r="X222" s="59">
        <v>147</v>
      </c>
      <c r="Y222" s="59">
        <v>33</v>
      </c>
      <c r="Z222" s="59">
        <v>83</v>
      </c>
      <c r="AA222" s="59">
        <v>35</v>
      </c>
    </row>
    <row r="223" spans="1:27" x14ac:dyDescent="0.35">
      <c r="A223" s="59"/>
      <c r="B223" s="59"/>
      <c r="C223" s="59">
        <f>P223*Mitigations!$J$10</f>
        <v>14.2</v>
      </c>
      <c r="D223" s="59">
        <f>Q223*Mitigations!$J$10</f>
        <v>7.3</v>
      </c>
      <c r="E223" s="59">
        <f>R223*Mitigations!$J$10</f>
        <v>9.4500000000000011</v>
      </c>
      <c r="F223" s="59">
        <f>S223*Mitigations!$J$10</f>
        <v>8.2799999999999994</v>
      </c>
      <c r="G223" s="59">
        <f>T223*Mitigations!$K$10</f>
        <v>5</v>
      </c>
      <c r="H223" s="59">
        <f>U223*Mitigations!$K$10</f>
        <v>2</v>
      </c>
      <c r="I223" s="59">
        <f>V223*Mitigations!$K$10</f>
        <v>4</v>
      </c>
      <c r="J223" s="59">
        <f>W223*Mitigations!$K$10</f>
        <v>7</v>
      </c>
      <c r="K223" s="59">
        <f>X223*Mitigations!$L$10</f>
        <v>163</v>
      </c>
      <c r="L223" s="59">
        <f>Y223*Mitigations!$L$10</f>
        <v>19</v>
      </c>
      <c r="M223" s="59">
        <f>Z223*Mitigations!$L$10</f>
        <v>206</v>
      </c>
      <c r="N223" s="59">
        <f>AA223*Mitigations!$L$10</f>
        <v>58</v>
      </c>
      <c r="O223" s="59"/>
      <c r="P223" s="59">
        <v>14.2</v>
      </c>
      <c r="Q223" s="59">
        <v>7.3</v>
      </c>
      <c r="R223" s="59">
        <v>9.4500000000000011</v>
      </c>
      <c r="S223" s="59">
        <v>8.2799999999999994</v>
      </c>
      <c r="T223" s="59">
        <v>5</v>
      </c>
      <c r="U223" s="59">
        <v>2</v>
      </c>
      <c r="V223" s="59">
        <v>4</v>
      </c>
      <c r="W223" s="59">
        <v>7</v>
      </c>
      <c r="X223" s="59">
        <v>163</v>
      </c>
      <c r="Y223" s="59">
        <v>19</v>
      </c>
      <c r="Z223" s="59">
        <v>206</v>
      </c>
      <c r="AA223" s="59">
        <v>58</v>
      </c>
    </row>
    <row r="224" spans="1:27" x14ac:dyDescent="0.35">
      <c r="A224" s="59"/>
      <c r="B224" s="59"/>
      <c r="C224" s="59">
        <f>P224*Mitigations!$J$10</f>
        <v>12.5</v>
      </c>
      <c r="D224" s="59">
        <f>Q224*Mitigations!$J$10</f>
        <v>7.6</v>
      </c>
      <c r="E224" s="59">
        <f>R224*Mitigations!$J$10</f>
        <v>9.4500000000000011</v>
      </c>
      <c r="F224" s="59">
        <f>S224*Mitigations!$J$10</f>
        <v>8.1</v>
      </c>
      <c r="G224" s="59">
        <f>T224*Mitigations!$K$10</f>
        <v>6</v>
      </c>
      <c r="H224" s="59">
        <f>U224*Mitigations!$K$10</f>
        <v>3</v>
      </c>
      <c r="I224" s="59">
        <f>V224*Mitigations!$K$10</f>
        <v>2</v>
      </c>
      <c r="J224" s="59">
        <f>W224*Mitigations!$K$10</f>
        <v>2</v>
      </c>
      <c r="K224" s="59">
        <f>X224*Mitigations!$L$10</f>
        <v>122</v>
      </c>
      <c r="L224" s="59">
        <f>Y224*Mitigations!$L$10</f>
        <v>27</v>
      </c>
      <c r="M224" s="59">
        <f>Z224*Mitigations!$L$10</f>
        <v>49</v>
      </c>
      <c r="N224" s="59">
        <f>AA224*Mitigations!$L$10</f>
        <v>32</v>
      </c>
      <c r="O224" s="59"/>
      <c r="P224" s="59">
        <v>12.5</v>
      </c>
      <c r="Q224" s="59">
        <v>7.6</v>
      </c>
      <c r="R224" s="59">
        <v>9.4500000000000011</v>
      </c>
      <c r="S224" s="59">
        <v>8.1</v>
      </c>
      <c r="T224" s="59">
        <v>6</v>
      </c>
      <c r="U224" s="59">
        <v>3</v>
      </c>
      <c r="V224" s="59">
        <v>2</v>
      </c>
      <c r="W224" s="59">
        <v>2</v>
      </c>
      <c r="X224" s="59">
        <v>122</v>
      </c>
      <c r="Y224" s="59">
        <v>27</v>
      </c>
      <c r="Z224" s="59">
        <v>49</v>
      </c>
      <c r="AA224" s="59">
        <v>32</v>
      </c>
    </row>
    <row r="225" spans="1:27" x14ac:dyDescent="0.35">
      <c r="A225" s="59"/>
      <c r="B225" s="59"/>
      <c r="C225" s="59">
        <f>P225*Mitigations!$J$10</f>
        <v>7.2</v>
      </c>
      <c r="D225" s="59">
        <f>Q225*Mitigations!$J$10</f>
        <v>8.6</v>
      </c>
      <c r="E225" s="59">
        <f>R225*Mitigations!$J$10</f>
        <v>7.02</v>
      </c>
      <c r="F225" s="59">
        <f>S225*Mitigations!$J$10</f>
        <v>8.5500000000000007</v>
      </c>
      <c r="G225" s="59">
        <f>T225*Mitigations!$K$10</f>
        <v>2</v>
      </c>
      <c r="H225" s="59">
        <f>U225*Mitigations!$K$10</f>
        <v>3</v>
      </c>
      <c r="I225" s="59">
        <f>V225*Mitigations!$K$10</f>
        <v>5</v>
      </c>
      <c r="J225" s="59">
        <f>W225*Mitigations!$K$10</f>
        <v>5</v>
      </c>
      <c r="K225" s="59">
        <f>X225*Mitigations!$L$10</f>
        <v>80</v>
      </c>
      <c r="L225" s="59">
        <f>Y225*Mitigations!$L$10</f>
        <v>35</v>
      </c>
      <c r="M225" s="59">
        <f>Z225*Mitigations!$L$10</f>
        <v>104</v>
      </c>
      <c r="N225" s="59">
        <f>AA225*Mitigations!$L$10</f>
        <v>93</v>
      </c>
      <c r="O225" s="59"/>
      <c r="P225" s="59">
        <v>7.2</v>
      </c>
      <c r="Q225" s="59">
        <v>8.6</v>
      </c>
      <c r="R225" s="59">
        <v>7.02</v>
      </c>
      <c r="S225" s="59">
        <v>8.5500000000000007</v>
      </c>
      <c r="T225" s="59">
        <v>2</v>
      </c>
      <c r="U225" s="59">
        <v>3</v>
      </c>
      <c r="V225" s="59">
        <v>5</v>
      </c>
      <c r="W225" s="59">
        <v>5</v>
      </c>
      <c r="X225" s="59">
        <v>80</v>
      </c>
      <c r="Y225" s="59">
        <v>35</v>
      </c>
      <c r="Z225" s="59">
        <v>104</v>
      </c>
      <c r="AA225" s="59">
        <v>93</v>
      </c>
    </row>
    <row r="226" spans="1:27" x14ac:dyDescent="0.35">
      <c r="A226" s="59"/>
      <c r="B226" s="59"/>
      <c r="C226" s="59">
        <f>P226*Mitigations!$J$10</f>
        <v>10.6</v>
      </c>
      <c r="D226" s="59">
        <f>Q226*Mitigations!$J$10</f>
        <v>7.8</v>
      </c>
      <c r="E226" s="59">
        <f>R226*Mitigations!$J$10</f>
        <v>8.01</v>
      </c>
      <c r="F226" s="59">
        <f>S226*Mitigations!$J$10</f>
        <v>6.57</v>
      </c>
      <c r="G226" s="59">
        <f>T226*Mitigations!$K$10</f>
        <v>6</v>
      </c>
      <c r="H226" s="59">
        <f>U226*Mitigations!$K$10</f>
        <v>2</v>
      </c>
      <c r="I226" s="59">
        <f>V226*Mitigations!$K$10</f>
        <v>6</v>
      </c>
      <c r="J226" s="59">
        <f>W226*Mitigations!$K$10</f>
        <v>4</v>
      </c>
      <c r="K226" s="59">
        <f>X226*Mitigations!$L$10</f>
        <v>75</v>
      </c>
      <c r="L226" s="59">
        <f>Y226*Mitigations!$L$10</f>
        <v>28</v>
      </c>
      <c r="M226" s="59">
        <f>Z226*Mitigations!$L$10</f>
        <v>72</v>
      </c>
      <c r="N226" s="59">
        <f>AA226*Mitigations!$L$10</f>
        <v>43</v>
      </c>
      <c r="O226" s="59"/>
      <c r="P226" s="59">
        <v>10.6</v>
      </c>
      <c r="Q226" s="59">
        <v>7.8</v>
      </c>
      <c r="R226" s="59">
        <v>8.01</v>
      </c>
      <c r="S226" s="59">
        <v>6.57</v>
      </c>
      <c r="T226" s="59">
        <v>6</v>
      </c>
      <c r="U226" s="59">
        <v>2</v>
      </c>
      <c r="V226" s="59">
        <v>6</v>
      </c>
      <c r="W226" s="59">
        <v>4</v>
      </c>
      <c r="X226" s="59">
        <v>75</v>
      </c>
      <c r="Y226" s="59">
        <v>28</v>
      </c>
      <c r="Z226" s="59">
        <v>72</v>
      </c>
      <c r="AA226" s="59">
        <v>43</v>
      </c>
    </row>
    <row r="227" spans="1:27" x14ac:dyDescent="0.35">
      <c r="A227" s="59"/>
      <c r="B227" s="59"/>
      <c r="C227" s="59">
        <f>P227*Mitigations!$J$10</f>
        <v>11.7</v>
      </c>
      <c r="D227" s="59">
        <f>Q227*Mitigations!$J$10</f>
        <v>6</v>
      </c>
      <c r="E227" s="59">
        <f>R227*Mitigations!$J$10</f>
        <v>8.1</v>
      </c>
      <c r="F227" s="59">
        <f>S227*Mitigations!$J$10</f>
        <v>6.84</v>
      </c>
      <c r="G227" s="59">
        <f>T227*Mitigations!$K$10</f>
        <v>6</v>
      </c>
      <c r="H227" s="59">
        <f>U227*Mitigations!$K$10</f>
        <v>2</v>
      </c>
      <c r="I227" s="59">
        <f>V227*Mitigations!$K$10</f>
        <v>4</v>
      </c>
      <c r="J227" s="59">
        <f>W227*Mitigations!$K$10</f>
        <v>6</v>
      </c>
      <c r="K227" s="59">
        <f>X227*Mitigations!$L$10</f>
        <v>151</v>
      </c>
      <c r="L227" s="59">
        <f>Y227*Mitigations!$L$10</f>
        <v>26</v>
      </c>
      <c r="M227" s="59">
        <f>Z227*Mitigations!$L$10</f>
        <v>33</v>
      </c>
      <c r="N227" s="59">
        <f>AA227*Mitigations!$L$10</f>
        <v>28</v>
      </c>
      <c r="O227" s="59"/>
      <c r="P227" s="59">
        <v>11.7</v>
      </c>
      <c r="Q227" s="59">
        <v>6</v>
      </c>
      <c r="R227" s="59">
        <v>8.1</v>
      </c>
      <c r="S227" s="59">
        <v>6.84</v>
      </c>
      <c r="T227" s="59">
        <v>6</v>
      </c>
      <c r="U227" s="59">
        <v>2</v>
      </c>
      <c r="V227" s="59">
        <v>4</v>
      </c>
      <c r="W227" s="59">
        <v>6</v>
      </c>
      <c r="X227" s="59">
        <v>151</v>
      </c>
      <c r="Y227" s="59">
        <v>26</v>
      </c>
      <c r="Z227" s="59">
        <v>33</v>
      </c>
      <c r="AA227" s="59">
        <v>28</v>
      </c>
    </row>
    <row r="228" spans="1:27" x14ac:dyDescent="0.35">
      <c r="A228" s="59"/>
      <c r="B228" s="59"/>
      <c r="C228" s="59">
        <f>P228*Mitigations!$J$10</f>
        <v>8.5</v>
      </c>
      <c r="D228" s="59">
        <f>Q228*Mitigations!$J$10</f>
        <v>7.5</v>
      </c>
      <c r="E228" s="59">
        <f>R228*Mitigations!$J$10</f>
        <v>8.2799999999999994</v>
      </c>
      <c r="F228" s="59">
        <f>S228*Mitigations!$J$10</f>
        <v>8.370000000000001</v>
      </c>
      <c r="G228" s="59">
        <f>T228*Mitigations!$K$10</f>
        <v>11</v>
      </c>
      <c r="H228" s="59">
        <f>U228*Mitigations!$K$10</f>
        <v>4</v>
      </c>
      <c r="I228" s="59">
        <f>V228*Mitigations!$K$10</f>
        <v>4</v>
      </c>
      <c r="J228" s="59">
        <f>W228*Mitigations!$K$10</f>
        <v>3</v>
      </c>
      <c r="K228" s="59">
        <f>X228*Mitigations!$L$10</f>
        <v>63</v>
      </c>
      <c r="L228" s="59">
        <f>Y228*Mitigations!$L$10</f>
        <v>77</v>
      </c>
      <c r="M228" s="59">
        <f>Z228*Mitigations!$L$10</f>
        <v>59</v>
      </c>
      <c r="N228" s="59">
        <f>AA228*Mitigations!$L$10</f>
        <v>10</v>
      </c>
      <c r="O228" s="59"/>
      <c r="P228" s="59">
        <v>8.5</v>
      </c>
      <c r="Q228" s="59">
        <v>7.5</v>
      </c>
      <c r="R228" s="59">
        <v>8.2799999999999994</v>
      </c>
      <c r="S228" s="59">
        <v>8.370000000000001</v>
      </c>
      <c r="T228" s="59">
        <v>11</v>
      </c>
      <c r="U228" s="59">
        <v>4</v>
      </c>
      <c r="V228" s="59">
        <v>4</v>
      </c>
      <c r="W228" s="59">
        <v>3</v>
      </c>
      <c r="X228" s="59">
        <v>63</v>
      </c>
      <c r="Y228" s="59">
        <v>77</v>
      </c>
      <c r="Z228" s="59">
        <v>59</v>
      </c>
      <c r="AA228" s="59">
        <v>10</v>
      </c>
    </row>
    <row r="229" spans="1:27" x14ac:dyDescent="0.35">
      <c r="A229" s="59"/>
      <c r="B229" s="59"/>
      <c r="C229" s="59">
        <f>P229*Mitigations!$J$10</f>
        <v>11.9</v>
      </c>
      <c r="D229" s="59">
        <f>Q229*Mitigations!$J$10</f>
        <v>8.9</v>
      </c>
      <c r="E229" s="59">
        <f>R229*Mitigations!$J$10</f>
        <v>7.11</v>
      </c>
      <c r="F229" s="59">
        <f>S229*Mitigations!$J$10</f>
        <v>7.02</v>
      </c>
      <c r="G229" s="59">
        <f>T229*Mitigations!$K$10</f>
        <v>4</v>
      </c>
      <c r="H229" s="59">
        <f>U229*Mitigations!$K$10</f>
        <v>2</v>
      </c>
      <c r="I229" s="59">
        <f>V229*Mitigations!$K$10</f>
        <v>4</v>
      </c>
      <c r="J229" s="59">
        <f>W229*Mitigations!$K$10</f>
        <v>7</v>
      </c>
      <c r="K229" s="59">
        <f>X229*Mitigations!$L$10</f>
        <v>106</v>
      </c>
      <c r="L229" s="59">
        <f>Y229*Mitigations!$L$10</f>
        <v>24</v>
      </c>
      <c r="M229" s="59">
        <f>Z229*Mitigations!$L$10</f>
        <v>97</v>
      </c>
      <c r="N229" s="59">
        <f>AA229*Mitigations!$L$10</f>
        <v>40</v>
      </c>
      <c r="O229" s="59"/>
      <c r="P229" s="59">
        <v>11.9</v>
      </c>
      <c r="Q229" s="59">
        <v>8.9</v>
      </c>
      <c r="R229" s="59">
        <v>7.11</v>
      </c>
      <c r="S229" s="59">
        <v>7.02</v>
      </c>
      <c r="T229" s="59">
        <v>4</v>
      </c>
      <c r="U229" s="59">
        <v>2</v>
      </c>
      <c r="V229" s="59">
        <v>4</v>
      </c>
      <c r="W229" s="59">
        <v>7</v>
      </c>
      <c r="X229" s="59">
        <v>106</v>
      </c>
      <c r="Y229" s="59">
        <v>24</v>
      </c>
      <c r="Z229" s="59">
        <v>97</v>
      </c>
      <c r="AA229" s="59">
        <v>40</v>
      </c>
    </row>
    <row r="230" spans="1:27" x14ac:dyDescent="0.35">
      <c r="A230" s="59"/>
      <c r="B230" s="59"/>
      <c r="C230" s="59">
        <f>P230*Mitigations!$J$10</f>
        <v>10.9</v>
      </c>
      <c r="D230" s="59">
        <f>Q230*Mitigations!$J$10</f>
        <v>7.7</v>
      </c>
      <c r="E230" s="59">
        <f>R230*Mitigations!$J$10</f>
        <v>7.74</v>
      </c>
      <c r="F230" s="59">
        <f>S230*Mitigations!$J$10</f>
        <v>7.9200000000000008</v>
      </c>
      <c r="G230" s="59">
        <f>T230*Mitigations!$K$10</f>
        <v>5</v>
      </c>
      <c r="H230" s="59">
        <f>U230*Mitigations!$K$10</f>
        <v>1</v>
      </c>
      <c r="I230" s="59">
        <f>V230*Mitigations!$K$10</f>
        <v>5</v>
      </c>
      <c r="J230" s="59">
        <f>W230*Mitigations!$K$10</f>
        <v>4</v>
      </c>
      <c r="K230" s="59">
        <f>X230*Mitigations!$L$10</f>
        <v>181</v>
      </c>
      <c r="L230" s="59">
        <f>Y230*Mitigations!$L$10</f>
        <v>43</v>
      </c>
      <c r="M230" s="59">
        <f>Z230*Mitigations!$L$10</f>
        <v>58</v>
      </c>
      <c r="N230" s="59">
        <f>AA230*Mitigations!$L$10</f>
        <v>41</v>
      </c>
      <c r="O230" s="59"/>
      <c r="P230" s="59">
        <v>10.9</v>
      </c>
      <c r="Q230" s="59">
        <v>7.7</v>
      </c>
      <c r="R230" s="59">
        <v>7.74</v>
      </c>
      <c r="S230" s="59">
        <v>7.9200000000000008</v>
      </c>
      <c r="T230" s="59">
        <v>5</v>
      </c>
      <c r="U230" s="59">
        <v>1</v>
      </c>
      <c r="V230" s="59">
        <v>5</v>
      </c>
      <c r="W230" s="59">
        <v>4</v>
      </c>
      <c r="X230" s="59">
        <v>181</v>
      </c>
      <c r="Y230" s="59">
        <v>43</v>
      </c>
      <c r="Z230" s="59">
        <v>58</v>
      </c>
      <c r="AA230" s="59">
        <v>41</v>
      </c>
    </row>
    <row r="231" spans="1:27" x14ac:dyDescent="0.35">
      <c r="A231" s="59"/>
      <c r="B231" s="59"/>
      <c r="C231" s="59">
        <f>P231*Mitigations!$J$10</f>
        <v>10.9</v>
      </c>
      <c r="D231" s="59">
        <f>Q231*Mitigations!$J$10</f>
        <v>10</v>
      </c>
      <c r="E231" s="59">
        <f>R231*Mitigations!$J$10</f>
        <v>8.91</v>
      </c>
      <c r="F231" s="59">
        <f>S231*Mitigations!$J$10</f>
        <v>7.74</v>
      </c>
      <c r="G231" s="59">
        <f>T231*Mitigations!$K$10</f>
        <v>4</v>
      </c>
      <c r="H231" s="59">
        <f>U231*Mitigations!$K$10</f>
        <v>2</v>
      </c>
      <c r="I231" s="59">
        <f>V231*Mitigations!$K$10</f>
        <v>3</v>
      </c>
      <c r="J231" s="59">
        <f>W231*Mitigations!$K$10</f>
        <v>4</v>
      </c>
      <c r="K231" s="59">
        <f>X231*Mitigations!$L$10</f>
        <v>84</v>
      </c>
      <c r="L231" s="59">
        <f>Y231*Mitigations!$L$10</f>
        <v>33</v>
      </c>
      <c r="M231" s="59">
        <f>Z231*Mitigations!$L$10</f>
        <v>70</v>
      </c>
      <c r="N231" s="59">
        <f>AA231*Mitigations!$L$10</f>
        <v>267</v>
      </c>
      <c r="O231" s="59"/>
      <c r="P231" s="59">
        <v>10.9</v>
      </c>
      <c r="Q231" s="59">
        <v>10</v>
      </c>
      <c r="R231" s="59">
        <v>8.91</v>
      </c>
      <c r="S231" s="59">
        <v>7.74</v>
      </c>
      <c r="T231" s="59">
        <v>4</v>
      </c>
      <c r="U231" s="59">
        <v>2</v>
      </c>
      <c r="V231" s="59">
        <v>3</v>
      </c>
      <c r="W231" s="59">
        <v>4</v>
      </c>
      <c r="X231" s="59">
        <v>84</v>
      </c>
      <c r="Y231" s="59">
        <v>33</v>
      </c>
      <c r="Z231" s="59">
        <v>70</v>
      </c>
      <c r="AA231" s="59">
        <v>267</v>
      </c>
    </row>
    <row r="232" spans="1:27" x14ac:dyDescent="0.35">
      <c r="A232" s="59"/>
      <c r="B232" s="59"/>
      <c r="C232" s="59">
        <f>P232*Mitigations!$J$10</f>
        <v>9.4</v>
      </c>
      <c r="D232" s="59">
        <f>Q232*Mitigations!$J$10</f>
        <v>7.9</v>
      </c>
      <c r="E232" s="59">
        <f>R232*Mitigations!$J$10</f>
        <v>10.620000000000001</v>
      </c>
      <c r="F232" s="59">
        <f>S232*Mitigations!$J$10</f>
        <v>7.11</v>
      </c>
      <c r="G232" s="59">
        <f>T232*Mitigations!$K$10</f>
        <v>10</v>
      </c>
      <c r="H232" s="59">
        <f>U232*Mitigations!$K$10</f>
        <v>3</v>
      </c>
      <c r="I232" s="59">
        <f>V232*Mitigations!$K$10</f>
        <v>2</v>
      </c>
      <c r="J232" s="59">
        <f>W232*Mitigations!$K$10</f>
        <v>4</v>
      </c>
      <c r="K232" s="59">
        <f>X232*Mitigations!$L$10</f>
        <v>110</v>
      </c>
      <c r="L232" s="59">
        <f>Y232*Mitigations!$L$10</f>
        <v>39</v>
      </c>
      <c r="M232" s="59">
        <f>Z232*Mitigations!$L$10</f>
        <v>48</v>
      </c>
      <c r="N232" s="59">
        <f>AA232*Mitigations!$L$10</f>
        <v>68</v>
      </c>
      <c r="O232" s="59"/>
      <c r="P232" s="59">
        <v>9.4</v>
      </c>
      <c r="Q232" s="59">
        <v>7.9</v>
      </c>
      <c r="R232" s="59">
        <v>10.620000000000001</v>
      </c>
      <c r="S232" s="59">
        <v>7.11</v>
      </c>
      <c r="T232" s="59">
        <v>10</v>
      </c>
      <c r="U232" s="59">
        <v>3</v>
      </c>
      <c r="V232" s="59">
        <v>2</v>
      </c>
      <c r="W232" s="59">
        <v>4</v>
      </c>
      <c r="X232" s="59">
        <v>110</v>
      </c>
      <c r="Y232" s="59">
        <v>39</v>
      </c>
      <c r="Z232" s="59">
        <v>48</v>
      </c>
      <c r="AA232" s="59">
        <v>68</v>
      </c>
    </row>
    <row r="233" spans="1:27" x14ac:dyDescent="0.35">
      <c r="A233" s="59"/>
      <c r="B233" s="59"/>
      <c r="C233" s="59">
        <f>P233*Mitigations!$J$10</f>
        <v>8.8000000000000007</v>
      </c>
      <c r="D233" s="59">
        <f>Q233*Mitigations!$J$10</f>
        <v>8.1</v>
      </c>
      <c r="E233" s="59">
        <f>R233*Mitigations!$J$10</f>
        <v>9.4500000000000011</v>
      </c>
      <c r="F233" s="59">
        <f>S233*Mitigations!$J$10</f>
        <v>7.4700000000000006</v>
      </c>
      <c r="G233" s="59">
        <f>T233*Mitigations!$K$10</f>
        <v>6</v>
      </c>
      <c r="H233" s="59">
        <f>U233*Mitigations!$K$10</f>
        <v>1</v>
      </c>
      <c r="I233" s="59">
        <f>V233*Mitigations!$K$10</f>
        <v>3</v>
      </c>
      <c r="J233" s="59">
        <f>W233*Mitigations!$K$10</f>
        <v>3</v>
      </c>
      <c r="K233" s="59">
        <f>X233*Mitigations!$L$10</f>
        <v>125</v>
      </c>
      <c r="L233" s="59">
        <f>Y233*Mitigations!$L$10</f>
        <v>39</v>
      </c>
      <c r="M233" s="59">
        <f>Z233*Mitigations!$L$10</f>
        <v>117</v>
      </c>
      <c r="N233" s="59">
        <f>AA233*Mitigations!$L$10</f>
        <v>28</v>
      </c>
      <c r="O233" s="59"/>
      <c r="P233" s="59">
        <v>8.8000000000000007</v>
      </c>
      <c r="Q233" s="59">
        <v>8.1</v>
      </c>
      <c r="R233" s="59">
        <v>9.4500000000000011</v>
      </c>
      <c r="S233" s="59">
        <v>7.4700000000000006</v>
      </c>
      <c r="T233" s="59">
        <v>6</v>
      </c>
      <c r="U233" s="59">
        <v>1</v>
      </c>
      <c r="V233" s="59">
        <v>3</v>
      </c>
      <c r="W233" s="59">
        <v>3</v>
      </c>
      <c r="X233" s="59">
        <v>125</v>
      </c>
      <c r="Y233" s="59">
        <v>39</v>
      </c>
      <c r="Z233" s="59">
        <v>117</v>
      </c>
      <c r="AA233" s="59">
        <v>28</v>
      </c>
    </row>
    <row r="234" spans="1:27" x14ac:dyDescent="0.35">
      <c r="A234" s="59"/>
      <c r="B234" s="59"/>
      <c r="C234" s="59">
        <f>P234*Mitigations!$J$10</f>
        <v>14.1</v>
      </c>
      <c r="D234" s="59">
        <f>Q234*Mitigations!$J$10</f>
        <v>9.1999999999999993</v>
      </c>
      <c r="E234" s="59">
        <f>R234*Mitigations!$J$10</f>
        <v>10.98</v>
      </c>
      <c r="F234" s="59">
        <f>S234*Mitigations!$J$10</f>
        <v>6.9300000000000006</v>
      </c>
      <c r="G234" s="59">
        <f>T234*Mitigations!$K$10</f>
        <v>1</v>
      </c>
      <c r="H234" s="59">
        <f>U234*Mitigations!$K$10</f>
        <v>5</v>
      </c>
      <c r="I234" s="59">
        <f>V234*Mitigations!$K$10</f>
        <v>4</v>
      </c>
      <c r="J234" s="59">
        <f>W234*Mitigations!$K$10</f>
        <v>6</v>
      </c>
      <c r="K234" s="59">
        <f>X234*Mitigations!$L$10</f>
        <v>153</v>
      </c>
      <c r="L234" s="59">
        <f>Y234*Mitigations!$L$10</f>
        <v>39</v>
      </c>
      <c r="M234" s="59">
        <f>Z234*Mitigations!$L$10</f>
        <v>184</v>
      </c>
      <c r="N234" s="59">
        <f>AA234*Mitigations!$L$10</f>
        <v>37</v>
      </c>
      <c r="O234" s="59"/>
      <c r="P234" s="59">
        <v>14.1</v>
      </c>
      <c r="Q234" s="59">
        <v>9.1999999999999993</v>
      </c>
      <c r="R234" s="59">
        <v>10.98</v>
      </c>
      <c r="S234" s="59">
        <v>6.9300000000000006</v>
      </c>
      <c r="T234" s="59">
        <v>1</v>
      </c>
      <c r="U234" s="59">
        <v>5</v>
      </c>
      <c r="V234" s="59">
        <v>4</v>
      </c>
      <c r="W234" s="59">
        <v>6</v>
      </c>
      <c r="X234" s="59">
        <v>153</v>
      </c>
      <c r="Y234" s="59">
        <v>39</v>
      </c>
      <c r="Z234" s="59">
        <v>184</v>
      </c>
      <c r="AA234" s="59">
        <v>37</v>
      </c>
    </row>
    <row r="235" spans="1:27" x14ac:dyDescent="0.35">
      <c r="A235" s="59"/>
      <c r="B235" s="59"/>
      <c r="C235" s="59">
        <f>P235*Mitigations!$J$10</f>
        <v>6.9</v>
      </c>
      <c r="D235" s="59">
        <f>Q235*Mitigations!$J$10</f>
        <v>6</v>
      </c>
      <c r="E235" s="59">
        <f>R235*Mitigations!$J$10</f>
        <v>8.91</v>
      </c>
      <c r="F235" s="59">
        <f>S235*Mitigations!$J$10</f>
        <v>7.02</v>
      </c>
      <c r="G235" s="59">
        <f>T235*Mitigations!$K$10</f>
        <v>9</v>
      </c>
      <c r="H235" s="59">
        <f>U235*Mitigations!$K$10</f>
        <v>2</v>
      </c>
      <c r="I235" s="59">
        <f>V235*Mitigations!$K$10</f>
        <v>3</v>
      </c>
      <c r="J235" s="59">
        <f>W235*Mitigations!$K$10</f>
        <v>4</v>
      </c>
      <c r="K235" s="59">
        <f>X235*Mitigations!$L$10</f>
        <v>70</v>
      </c>
      <c r="L235" s="59">
        <f>Y235*Mitigations!$L$10</f>
        <v>23</v>
      </c>
      <c r="M235" s="59">
        <f>Z235*Mitigations!$L$10</f>
        <v>61</v>
      </c>
      <c r="N235" s="59">
        <f>AA235*Mitigations!$L$10</f>
        <v>49</v>
      </c>
      <c r="O235" s="59"/>
      <c r="P235" s="59">
        <v>6.9</v>
      </c>
      <c r="Q235" s="59">
        <v>6</v>
      </c>
      <c r="R235" s="59">
        <v>8.91</v>
      </c>
      <c r="S235" s="59">
        <v>7.02</v>
      </c>
      <c r="T235" s="59">
        <v>9</v>
      </c>
      <c r="U235" s="59">
        <v>2</v>
      </c>
      <c r="V235" s="59">
        <v>3</v>
      </c>
      <c r="W235" s="59">
        <v>4</v>
      </c>
      <c r="X235" s="59">
        <v>70</v>
      </c>
      <c r="Y235" s="59">
        <v>23</v>
      </c>
      <c r="Z235" s="59">
        <v>61</v>
      </c>
      <c r="AA235" s="59">
        <v>49</v>
      </c>
    </row>
    <row r="236" spans="1:27" x14ac:dyDescent="0.35">
      <c r="A236" s="59"/>
      <c r="B236" s="59"/>
      <c r="C236" s="59">
        <f>P236*Mitigations!$J$10</f>
        <v>9.4</v>
      </c>
      <c r="D236" s="59">
        <f>Q236*Mitigations!$J$10</f>
        <v>8.6999999999999993</v>
      </c>
      <c r="E236" s="59">
        <f>R236*Mitigations!$J$10</f>
        <v>7.2</v>
      </c>
      <c r="F236" s="59">
        <f>S236*Mitigations!$J$10</f>
        <v>6.75</v>
      </c>
      <c r="G236" s="59">
        <f>T236*Mitigations!$K$10</f>
        <v>6</v>
      </c>
      <c r="H236" s="59">
        <f>U236*Mitigations!$K$10</f>
        <v>2</v>
      </c>
      <c r="I236" s="59">
        <f>V236*Mitigations!$K$10</f>
        <v>8</v>
      </c>
      <c r="J236" s="59">
        <f>W236*Mitigations!$K$10</f>
        <v>6</v>
      </c>
      <c r="K236" s="59">
        <f>X236*Mitigations!$L$10</f>
        <v>54</v>
      </c>
      <c r="L236" s="59">
        <f>Y236*Mitigations!$L$10</f>
        <v>33</v>
      </c>
      <c r="M236" s="59">
        <f>Z236*Mitigations!$L$10</f>
        <v>100</v>
      </c>
      <c r="N236" s="59">
        <f>AA236*Mitigations!$L$10</f>
        <v>18</v>
      </c>
      <c r="O236" s="59"/>
      <c r="P236" s="59">
        <v>9.4</v>
      </c>
      <c r="Q236" s="59">
        <v>8.6999999999999993</v>
      </c>
      <c r="R236" s="59">
        <v>7.2</v>
      </c>
      <c r="S236" s="59">
        <v>6.75</v>
      </c>
      <c r="T236" s="59">
        <v>6</v>
      </c>
      <c r="U236" s="59">
        <v>2</v>
      </c>
      <c r="V236" s="59">
        <v>8</v>
      </c>
      <c r="W236" s="59">
        <v>6</v>
      </c>
      <c r="X236" s="59">
        <v>54</v>
      </c>
      <c r="Y236" s="59">
        <v>33</v>
      </c>
      <c r="Z236" s="59">
        <v>100</v>
      </c>
      <c r="AA236" s="59">
        <v>18</v>
      </c>
    </row>
    <row r="237" spans="1:27" x14ac:dyDescent="0.35">
      <c r="A237" s="59"/>
      <c r="B237" s="59"/>
      <c r="C237" s="59">
        <f>P237*Mitigations!$J$10</f>
        <v>9.1</v>
      </c>
      <c r="D237" s="59">
        <f>Q237*Mitigations!$J$10</f>
        <v>7.9</v>
      </c>
      <c r="E237" s="59">
        <f>R237*Mitigations!$J$10</f>
        <v>9.81</v>
      </c>
      <c r="F237" s="59">
        <f>S237*Mitigations!$J$10</f>
        <v>8.64</v>
      </c>
      <c r="G237" s="59">
        <f>T237*Mitigations!$K$10</f>
        <v>9</v>
      </c>
      <c r="H237" s="59">
        <f>U237*Mitigations!$K$10</f>
        <v>6</v>
      </c>
      <c r="I237" s="59">
        <f>V237*Mitigations!$K$10</f>
        <v>9</v>
      </c>
      <c r="J237" s="59">
        <f>W237*Mitigations!$K$10</f>
        <v>4</v>
      </c>
      <c r="K237" s="59">
        <f>X237*Mitigations!$L$10</f>
        <v>291</v>
      </c>
      <c r="L237" s="59">
        <f>Y237*Mitigations!$L$10</f>
        <v>28</v>
      </c>
      <c r="M237" s="59">
        <f>Z237*Mitigations!$L$10</f>
        <v>64</v>
      </c>
      <c r="N237" s="59">
        <f>AA237*Mitigations!$L$10</f>
        <v>43</v>
      </c>
      <c r="O237" s="59"/>
      <c r="P237" s="59">
        <v>9.1</v>
      </c>
      <c r="Q237" s="59">
        <v>7.9</v>
      </c>
      <c r="R237" s="59">
        <v>9.81</v>
      </c>
      <c r="S237" s="59">
        <v>8.64</v>
      </c>
      <c r="T237" s="59">
        <v>9</v>
      </c>
      <c r="U237" s="59">
        <v>6</v>
      </c>
      <c r="V237" s="59">
        <v>9</v>
      </c>
      <c r="W237" s="59">
        <v>4</v>
      </c>
      <c r="X237" s="59">
        <v>291</v>
      </c>
      <c r="Y237" s="59">
        <v>28</v>
      </c>
      <c r="Z237" s="59">
        <v>64</v>
      </c>
      <c r="AA237" s="59">
        <v>43</v>
      </c>
    </row>
    <row r="238" spans="1:27" x14ac:dyDescent="0.35">
      <c r="A238" s="59"/>
      <c r="B238" s="59"/>
      <c r="C238" s="59">
        <f>P238*Mitigations!$J$10</f>
        <v>14.7</v>
      </c>
      <c r="D238" s="59">
        <f>Q238*Mitigations!$J$10</f>
        <v>8.5</v>
      </c>
      <c r="E238" s="59">
        <f>R238*Mitigations!$J$10</f>
        <v>6.66</v>
      </c>
      <c r="F238" s="59">
        <f>S238*Mitigations!$J$10</f>
        <v>8.4600000000000009</v>
      </c>
      <c r="G238" s="59">
        <f>T238*Mitigations!$K$10</f>
        <v>7</v>
      </c>
      <c r="H238" s="59">
        <f>U238*Mitigations!$K$10</f>
        <v>6</v>
      </c>
      <c r="I238" s="59">
        <f>V238*Mitigations!$K$10</f>
        <v>4</v>
      </c>
      <c r="J238" s="59">
        <f>W238*Mitigations!$K$10</f>
        <v>9</v>
      </c>
      <c r="K238" s="59">
        <f>X238*Mitigations!$L$10</f>
        <v>85</v>
      </c>
      <c r="L238" s="59">
        <f>Y238*Mitigations!$L$10</f>
        <v>30</v>
      </c>
      <c r="M238" s="59">
        <f>Z238*Mitigations!$L$10</f>
        <v>36</v>
      </c>
      <c r="N238" s="59">
        <f>AA238*Mitigations!$L$10</f>
        <v>82</v>
      </c>
      <c r="O238" s="59"/>
      <c r="P238" s="59">
        <v>14.7</v>
      </c>
      <c r="Q238" s="59">
        <v>8.5</v>
      </c>
      <c r="R238" s="59">
        <v>6.66</v>
      </c>
      <c r="S238" s="59">
        <v>8.4600000000000009</v>
      </c>
      <c r="T238" s="59">
        <v>7</v>
      </c>
      <c r="U238" s="59">
        <v>6</v>
      </c>
      <c r="V238" s="59">
        <v>4</v>
      </c>
      <c r="W238" s="59">
        <v>9</v>
      </c>
      <c r="X238" s="59">
        <v>85</v>
      </c>
      <c r="Y238" s="59">
        <v>30</v>
      </c>
      <c r="Z238" s="59">
        <v>36</v>
      </c>
      <c r="AA238" s="59">
        <v>82</v>
      </c>
    </row>
    <row r="239" spans="1:27" x14ac:dyDescent="0.35">
      <c r="A239" s="59"/>
      <c r="B239" s="59"/>
      <c r="C239" s="59">
        <f>P239*Mitigations!$J$10</f>
        <v>12.1</v>
      </c>
      <c r="D239" s="59">
        <f>Q239*Mitigations!$J$10</f>
        <v>8.1</v>
      </c>
      <c r="E239" s="59">
        <f>R239*Mitigations!$J$10</f>
        <v>7.74</v>
      </c>
      <c r="F239" s="59">
        <f>S239*Mitigations!$J$10</f>
        <v>5.4</v>
      </c>
      <c r="G239" s="59">
        <f>T239*Mitigations!$K$10</f>
        <v>8</v>
      </c>
      <c r="H239" s="59">
        <f>U239*Mitigations!$K$10</f>
        <v>6</v>
      </c>
      <c r="I239" s="59">
        <f>V239*Mitigations!$K$10</f>
        <v>7</v>
      </c>
      <c r="J239" s="59">
        <f>W239*Mitigations!$K$10</f>
        <v>5</v>
      </c>
      <c r="K239" s="59">
        <f>X239*Mitigations!$L$10</f>
        <v>71</v>
      </c>
      <c r="L239" s="59">
        <f>Y239*Mitigations!$L$10</f>
        <v>54</v>
      </c>
      <c r="M239" s="59">
        <f>Z239*Mitigations!$L$10</f>
        <v>109</v>
      </c>
      <c r="N239" s="59">
        <f>AA239*Mitigations!$L$10</f>
        <v>41</v>
      </c>
      <c r="O239" s="59"/>
      <c r="P239" s="59">
        <v>12.1</v>
      </c>
      <c r="Q239" s="59">
        <v>8.1</v>
      </c>
      <c r="R239" s="59">
        <v>7.74</v>
      </c>
      <c r="S239" s="59">
        <v>5.4</v>
      </c>
      <c r="T239" s="59">
        <v>8</v>
      </c>
      <c r="U239" s="59">
        <v>6</v>
      </c>
      <c r="V239" s="59">
        <v>7</v>
      </c>
      <c r="W239" s="59">
        <v>5</v>
      </c>
      <c r="X239" s="59">
        <v>71</v>
      </c>
      <c r="Y239" s="59">
        <v>54</v>
      </c>
      <c r="Z239" s="59">
        <v>109</v>
      </c>
      <c r="AA239" s="59">
        <v>41</v>
      </c>
    </row>
    <row r="240" spans="1:27" x14ac:dyDescent="0.35">
      <c r="A240" s="59"/>
      <c r="B240" s="59"/>
      <c r="C240" s="59">
        <f>P240*Mitigations!$J$10</f>
        <v>10.1</v>
      </c>
      <c r="D240" s="59">
        <f>Q240*Mitigations!$J$10</f>
        <v>8.9</v>
      </c>
      <c r="E240" s="59">
        <f>R240*Mitigations!$J$10</f>
        <v>9.9</v>
      </c>
      <c r="F240" s="59">
        <f>S240*Mitigations!$J$10</f>
        <v>6.66</v>
      </c>
      <c r="G240" s="59">
        <f>T240*Mitigations!$K$10</f>
        <v>4</v>
      </c>
      <c r="H240" s="59">
        <f>U240*Mitigations!$K$10</f>
        <v>1</v>
      </c>
      <c r="I240" s="59">
        <f>V240*Mitigations!$K$10</f>
        <v>4</v>
      </c>
      <c r="J240" s="59">
        <f>W240*Mitigations!$K$10</f>
        <v>6</v>
      </c>
      <c r="K240" s="59">
        <f>X240*Mitigations!$L$10</f>
        <v>133</v>
      </c>
      <c r="L240" s="59">
        <f>Y240*Mitigations!$L$10</f>
        <v>31</v>
      </c>
      <c r="M240" s="59">
        <f>Z240*Mitigations!$L$10</f>
        <v>82</v>
      </c>
      <c r="N240" s="59">
        <f>AA240*Mitigations!$L$10</f>
        <v>45</v>
      </c>
      <c r="O240" s="59"/>
      <c r="P240" s="59">
        <v>10.1</v>
      </c>
      <c r="Q240" s="59">
        <v>8.9</v>
      </c>
      <c r="R240" s="59">
        <v>9.9</v>
      </c>
      <c r="S240" s="59">
        <v>6.66</v>
      </c>
      <c r="T240" s="59">
        <v>4</v>
      </c>
      <c r="U240" s="59">
        <v>1</v>
      </c>
      <c r="V240" s="59">
        <v>4</v>
      </c>
      <c r="W240" s="59">
        <v>6</v>
      </c>
      <c r="X240" s="59">
        <v>133</v>
      </c>
      <c r="Y240" s="59">
        <v>31</v>
      </c>
      <c r="Z240" s="59">
        <v>82</v>
      </c>
      <c r="AA240" s="59">
        <v>45</v>
      </c>
    </row>
    <row r="241" spans="1:27" x14ac:dyDescent="0.35">
      <c r="A241" s="59"/>
      <c r="B241" s="59"/>
      <c r="C241" s="59">
        <f>P241*Mitigations!$J$10</f>
        <v>8.8000000000000007</v>
      </c>
      <c r="D241" s="59">
        <f>Q241*Mitigations!$J$10</f>
        <v>8.1</v>
      </c>
      <c r="E241" s="59">
        <f>R241*Mitigations!$J$10</f>
        <v>10.8</v>
      </c>
      <c r="F241" s="59">
        <f>S241*Mitigations!$J$10</f>
        <v>6.2100000000000009</v>
      </c>
      <c r="G241" s="59">
        <f>T241*Mitigations!$K$10</f>
        <v>8</v>
      </c>
      <c r="H241" s="59">
        <f>U241*Mitigations!$K$10</f>
        <v>2</v>
      </c>
      <c r="I241" s="59">
        <f>V241*Mitigations!$K$10</f>
        <v>7</v>
      </c>
      <c r="J241" s="59">
        <f>W241*Mitigations!$K$10</f>
        <v>5</v>
      </c>
      <c r="K241" s="59">
        <f>X241*Mitigations!$L$10</f>
        <v>122</v>
      </c>
      <c r="L241" s="59">
        <f>Y241*Mitigations!$L$10</f>
        <v>45</v>
      </c>
      <c r="M241" s="59">
        <f>Z241*Mitigations!$L$10</f>
        <v>95</v>
      </c>
      <c r="N241" s="59">
        <f>AA241*Mitigations!$L$10</f>
        <v>83</v>
      </c>
      <c r="O241" s="59"/>
      <c r="P241" s="59">
        <v>8.8000000000000007</v>
      </c>
      <c r="Q241" s="59">
        <v>8.1</v>
      </c>
      <c r="R241" s="59">
        <v>10.8</v>
      </c>
      <c r="S241" s="59">
        <v>6.2100000000000009</v>
      </c>
      <c r="T241" s="59">
        <v>8</v>
      </c>
      <c r="U241" s="59">
        <v>2</v>
      </c>
      <c r="V241" s="59">
        <v>7</v>
      </c>
      <c r="W241" s="59">
        <v>5</v>
      </c>
      <c r="X241" s="59">
        <v>122</v>
      </c>
      <c r="Y241" s="59">
        <v>45</v>
      </c>
      <c r="Z241" s="59">
        <v>95</v>
      </c>
      <c r="AA241" s="59">
        <v>83</v>
      </c>
    </row>
    <row r="242" spans="1:27" x14ac:dyDescent="0.35">
      <c r="A242" s="59"/>
      <c r="B242" s="59"/>
      <c r="C242" s="59">
        <f>P242*Mitigations!$J$10</f>
        <v>11.1</v>
      </c>
      <c r="D242" s="59">
        <f>Q242*Mitigations!$J$10</f>
        <v>7.1</v>
      </c>
      <c r="E242" s="59">
        <f>R242*Mitigations!$J$10</f>
        <v>11.610000000000001</v>
      </c>
      <c r="F242" s="59">
        <f>S242*Mitigations!$J$10</f>
        <v>6.12</v>
      </c>
      <c r="G242" s="59">
        <f>T242*Mitigations!$K$10</f>
        <v>5</v>
      </c>
      <c r="H242" s="59">
        <f>U242*Mitigations!$K$10</f>
        <v>1</v>
      </c>
      <c r="I242" s="59">
        <f>V242*Mitigations!$K$10</f>
        <v>2</v>
      </c>
      <c r="J242" s="59">
        <f>W242*Mitigations!$K$10</f>
        <v>4</v>
      </c>
      <c r="K242" s="59">
        <f>X242*Mitigations!$L$10</f>
        <v>90</v>
      </c>
      <c r="L242" s="59">
        <f>Y242*Mitigations!$L$10</f>
        <v>33</v>
      </c>
      <c r="M242" s="59">
        <f>Z242*Mitigations!$L$10</f>
        <v>104</v>
      </c>
      <c r="N242" s="59">
        <f>AA242*Mitigations!$L$10</f>
        <v>44</v>
      </c>
      <c r="O242" s="59"/>
      <c r="P242" s="59">
        <v>11.1</v>
      </c>
      <c r="Q242" s="59">
        <v>7.1</v>
      </c>
      <c r="R242" s="59">
        <v>11.610000000000001</v>
      </c>
      <c r="S242" s="59">
        <v>6.12</v>
      </c>
      <c r="T242" s="59">
        <v>5</v>
      </c>
      <c r="U242" s="59">
        <v>1</v>
      </c>
      <c r="V242" s="59">
        <v>2</v>
      </c>
      <c r="W242" s="59">
        <v>4</v>
      </c>
      <c r="X242" s="59">
        <v>90</v>
      </c>
      <c r="Y242" s="59">
        <v>33</v>
      </c>
      <c r="Z242" s="59">
        <v>104</v>
      </c>
      <c r="AA242" s="59">
        <v>44</v>
      </c>
    </row>
    <row r="243" spans="1:27" x14ac:dyDescent="0.35">
      <c r="A243" s="59"/>
      <c r="B243" s="59"/>
      <c r="C243" s="59">
        <f>P243*Mitigations!$J$10</f>
        <v>8.1999999999999993</v>
      </c>
      <c r="D243" s="59">
        <f>Q243*Mitigations!$J$10</f>
        <v>9.1</v>
      </c>
      <c r="E243" s="59">
        <f>R243*Mitigations!$J$10</f>
        <v>8.4600000000000009</v>
      </c>
      <c r="F243" s="59">
        <f>S243*Mitigations!$J$10</f>
        <v>7.8299999999999992</v>
      </c>
      <c r="G243" s="59">
        <f>T243*Mitigations!$K$10</f>
        <v>6</v>
      </c>
      <c r="H243" s="59">
        <f>U243*Mitigations!$K$10</f>
        <v>3</v>
      </c>
      <c r="I243" s="59">
        <f>V243*Mitigations!$K$10</f>
        <v>4</v>
      </c>
      <c r="J243" s="59">
        <f>W243*Mitigations!$K$10</f>
        <v>1</v>
      </c>
      <c r="K243" s="59">
        <f>X243*Mitigations!$L$10</f>
        <v>117</v>
      </c>
      <c r="L243" s="59">
        <f>Y243*Mitigations!$L$10</f>
        <v>37</v>
      </c>
      <c r="M243" s="59">
        <f>Z243*Mitigations!$L$10</f>
        <v>97</v>
      </c>
      <c r="N243" s="59">
        <f>AA243*Mitigations!$L$10</f>
        <v>31</v>
      </c>
      <c r="O243" s="59"/>
      <c r="P243" s="59">
        <v>8.1999999999999993</v>
      </c>
      <c r="Q243" s="59">
        <v>9.1</v>
      </c>
      <c r="R243" s="59">
        <v>8.4600000000000009</v>
      </c>
      <c r="S243" s="59">
        <v>7.8299999999999992</v>
      </c>
      <c r="T243" s="59">
        <v>6</v>
      </c>
      <c r="U243" s="59">
        <v>3</v>
      </c>
      <c r="V243" s="59">
        <v>4</v>
      </c>
      <c r="W243" s="59">
        <v>1</v>
      </c>
      <c r="X243" s="59">
        <v>117</v>
      </c>
      <c r="Y243" s="59">
        <v>37</v>
      </c>
      <c r="Z243" s="59">
        <v>97</v>
      </c>
      <c r="AA243" s="59">
        <v>31</v>
      </c>
    </row>
    <row r="244" spans="1:27" x14ac:dyDescent="0.35">
      <c r="A244" s="59"/>
      <c r="B244" s="59"/>
      <c r="C244" s="59">
        <f>P244*Mitigations!$J$10</f>
        <v>10.3</v>
      </c>
      <c r="D244" s="59">
        <f>Q244*Mitigations!$J$10</f>
        <v>7</v>
      </c>
      <c r="E244" s="59">
        <f>R244*Mitigations!$J$10</f>
        <v>9.9</v>
      </c>
      <c r="F244" s="59">
        <f>S244*Mitigations!$J$10</f>
        <v>6.9300000000000006</v>
      </c>
      <c r="G244" s="59">
        <f>T244*Mitigations!$K$10</f>
        <v>10</v>
      </c>
      <c r="H244" s="59">
        <f>U244*Mitigations!$K$10</f>
        <v>6</v>
      </c>
      <c r="I244" s="59">
        <f>V244*Mitigations!$K$10</f>
        <v>1</v>
      </c>
      <c r="J244" s="59">
        <f>W244*Mitigations!$K$10</f>
        <v>4</v>
      </c>
      <c r="K244" s="59">
        <f>X244*Mitigations!$L$10</f>
        <v>101</v>
      </c>
      <c r="L244" s="59">
        <f>Y244*Mitigations!$L$10</f>
        <v>32</v>
      </c>
      <c r="M244" s="59">
        <f>Z244*Mitigations!$L$10</f>
        <v>79</v>
      </c>
      <c r="N244" s="59">
        <f>AA244*Mitigations!$L$10</f>
        <v>36</v>
      </c>
      <c r="O244" s="59"/>
      <c r="P244" s="59">
        <v>10.3</v>
      </c>
      <c r="Q244" s="59">
        <v>7</v>
      </c>
      <c r="R244" s="59">
        <v>9.9</v>
      </c>
      <c r="S244" s="59">
        <v>6.9300000000000006</v>
      </c>
      <c r="T244" s="59">
        <v>10</v>
      </c>
      <c r="U244" s="59">
        <v>6</v>
      </c>
      <c r="V244" s="59">
        <v>1</v>
      </c>
      <c r="W244" s="59">
        <v>4</v>
      </c>
      <c r="X244" s="59">
        <v>101</v>
      </c>
      <c r="Y244" s="59">
        <v>32</v>
      </c>
      <c r="Z244" s="59">
        <v>79</v>
      </c>
      <c r="AA244" s="59">
        <v>36</v>
      </c>
    </row>
    <row r="245" spans="1:27" x14ac:dyDescent="0.35">
      <c r="A245" s="59"/>
      <c r="B245" s="59"/>
      <c r="C245" s="59">
        <f>P245*Mitigations!$J$10</f>
        <v>8.1</v>
      </c>
      <c r="D245" s="59">
        <f>Q245*Mitigations!$J$10</f>
        <v>7.7</v>
      </c>
      <c r="E245" s="59">
        <f>R245*Mitigations!$J$10</f>
        <v>9.18</v>
      </c>
      <c r="F245" s="59">
        <f>S245*Mitigations!$J$10</f>
        <v>8.82</v>
      </c>
      <c r="G245" s="59">
        <f>T245*Mitigations!$K$10</f>
        <v>7</v>
      </c>
      <c r="H245" s="59">
        <f>U245*Mitigations!$K$10</f>
        <v>3</v>
      </c>
      <c r="I245" s="59">
        <f>V245*Mitigations!$K$10</f>
        <v>7</v>
      </c>
      <c r="J245" s="59">
        <f>W245*Mitigations!$K$10</f>
        <v>3</v>
      </c>
      <c r="K245" s="59">
        <f>X245*Mitigations!$L$10</f>
        <v>39</v>
      </c>
      <c r="L245" s="59">
        <f>Y245*Mitigations!$L$10</f>
        <v>50</v>
      </c>
      <c r="M245" s="59">
        <f>Z245*Mitigations!$L$10</f>
        <v>88</v>
      </c>
      <c r="N245" s="59">
        <f>AA245*Mitigations!$L$10</f>
        <v>75</v>
      </c>
      <c r="O245" s="59"/>
      <c r="P245" s="59">
        <v>8.1</v>
      </c>
      <c r="Q245" s="59">
        <v>7.7</v>
      </c>
      <c r="R245" s="59">
        <v>9.18</v>
      </c>
      <c r="S245" s="59">
        <v>8.82</v>
      </c>
      <c r="T245" s="59">
        <v>7</v>
      </c>
      <c r="U245" s="59">
        <v>3</v>
      </c>
      <c r="V245" s="59">
        <v>7</v>
      </c>
      <c r="W245" s="59">
        <v>3</v>
      </c>
      <c r="X245" s="59">
        <v>39</v>
      </c>
      <c r="Y245" s="59">
        <v>50</v>
      </c>
      <c r="Z245" s="59">
        <v>88</v>
      </c>
      <c r="AA245" s="59">
        <v>75</v>
      </c>
    </row>
    <row r="246" spans="1:27" x14ac:dyDescent="0.35">
      <c r="A246" s="59"/>
      <c r="B246" s="59"/>
      <c r="C246" s="59">
        <f>P246*Mitigations!$J$10</f>
        <v>7.1</v>
      </c>
      <c r="D246" s="59">
        <f>Q246*Mitigations!$J$10</f>
        <v>7.5</v>
      </c>
      <c r="E246" s="59">
        <f>R246*Mitigations!$J$10</f>
        <v>7.11</v>
      </c>
      <c r="F246" s="59">
        <f>S246*Mitigations!$J$10</f>
        <v>7.65</v>
      </c>
      <c r="G246" s="59">
        <f>T246*Mitigations!$K$10</f>
        <v>5</v>
      </c>
      <c r="H246" s="59">
        <f>U246*Mitigations!$K$10</f>
        <v>4</v>
      </c>
      <c r="I246" s="59">
        <f>V246*Mitigations!$K$10</f>
        <v>4</v>
      </c>
      <c r="J246" s="59">
        <f>W246*Mitigations!$K$10</f>
        <v>5</v>
      </c>
      <c r="K246" s="59">
        <f>X246*Mitigations!$L$10</f>
        <v>180</v>
      </c>
      <c r="L246" s="59">
        <f>Y246*Mitigations!$L$10</f>
        <v>23</v>
      </c>
      <c r="M246" s="59">
        <f>Z246*Mitigations!$L$10</f>
        <v>94</v>
      </c>
      <c r="N246" s="59">
        <f>AA246*Mitigations!$L$10</f>
        <v>27</v>
      </c>
      <c r="O246" s="59"/>
      <c r="P246" s="59">
        <v>7.1</v>
      </c>
      <c r="Q246" s="59">
        <v>7.5</v>
      </c>
      <c r="R246" s="59">
        <v>7.11</v>
      </c>
      <c r="S246" s="59">
        <v>7.65</v>
      </c>
      <c r="T246" s="59">
        <v>5</v>
      </c>
      <c r="U246" s="59">
        <v>4</v>
      </c>
      <c r="V246" s="59">
        <v>4</v>
      </c>
      <c r="W246" s="59">
        <v>5</v>
      </c>
      <c r="X246" s="59">
        <v>180</v>
      </c>
      <c r="Y246" s="59">
        <v>23</v>
      </c>
      <c r="Z246" s="59">
        <v>94</v>
      </c>
      <c r="AA246" s="59">
        <v>27</v>
      </c>
    </row>
    <row r="247" spans="1:27" x14ac:dyDescent="0.35">
      <c r="A247" s="59"/>
      <c r="B247" s="59"/>
      <c r="C247" s="59">
        <f>P247*Mitigations!$J$10</f>
        <v>13</v>
      </c>
      <c r="D247" s="59">
        <f>Q247*Mitigations!$J$10</f>
        <v>8.1999999999999993</v>
      </c>
      <c r="E247" s="59">
        <f>R247*Mitigations!$J$10</f>
        <v>10.8</v>
      </c>
      <c r="F247" s="59">
        <f>S247*Mitigations!$J$10</f>
        <v>8.01</v>
      </c>
      <c r="G247" s="59">
        <f>T247*Mitigations!$K$10</f>
        <v>6</v>
      </c>
      <c r="H247" s="59">
        <f>U247*Mitigations!$K$10</f>
        <v>3</v>
      </c>
      <c r="I247" s="59">
        <f>V247*Mitigations!$K$10</f>
        <v>2</v>
      </c>
      <c r="J247" s="59">
        <f>W247*Mitigations!$K$10</f>
        <v>2</v>
      </c>
      <c r="K247" s="59">
        <f>X247*Mitigations!$L$10</f>
        <v>87</v>
      </c>
      <c r="L247" s="59">
        <f>Y247*Mitigations!$L$10</f>
        <v>50</v>
      </c>
      <c r="M247" s="59">
        <f>Z247*Mitigations!$L$10</f>
        <v>64</v>
      </c>
      <c r="N247" s="59">
        <f>AA247*Mitigations!$L$10</f>
        <v>37</v>
      </c>
      <c r="O247" s="59"/>
      <c r="P247" s="59">
        <v>13</v>
      </c>
      <c r="Q247" s="59">
        <v>8.1999999999999993</v>
      </c>
      <c r="R247" s="59">
        <v>10.8</v>
      </c>
      <c r="S247" s="59">
        <v>8.01</v>
      </c>
      <c r="T247" s="59">
        <v>6</v>
      </c>
      <c r="U247" s="59">
        <v>3</v>
      </c>
      <c r="V247" s="59">
        <v>2</v>
      </c>
      <c r="W247" s="59">
        <v>2</v>
      </c>
      <c r="X247" s="59">
        <v>87</v>
      </c>
      <c r="Y247" s="59">
        <v>50</v>
      </c>
      <c r="Z247" s="59">
        <v>64</v>
      </c>
      <c r="AA247" s="59">
        <v>37</v>
      </c>
    </row>
    <row r="248" spans="1:27" x14ac:dyDescent="0.35">
      <c r="A248" s="59"/>
      <c r="B248" s="59"/>
      <c r="C248" s="59">
        <f>P248*Mitigations!$J$10</f>
        <v>8.4</v>
      </c>
      <c r="D248" s="59">
        <f>Q248*Mitigations!$J$10</f>
        <v>9.9</v>
      </c>
      <c r="E248" s="59">
        <f>R248*Mitigations!$J$10</f>
        <v>7.65</v>
      </c>
      <c r="F248" s="59">
        <f>S248*Mitigations!$J$10</f>
        <v>6.48</v>
      </c>
      <c r="G248" s="59">
        <f>T248*Mitigations!$K$10</f>
        <v>6</v>
      </c>
      <c r="H248" s="59">
        <f>U248*Mitigations!$K$10</f>
        <v>2</v>
      </c>
      <c r="I248" s="59">
        <f>V248*Mitigations!$K$10</f>
        <v>7</v>
      </c>
      <c r="J248" s="59">
        <f>W248*Mitigations!$K$10</f>
        <v>3</v>
      </c>
      <c r="K248" s="59">
        <f>X248*Mitigations!$L$10</f>
        <v>147</v>
      </c>
      <c r="L248" s="59">
        <f>Y248*Mitigations!$L$10</f>
        <v>71</v>
      </c>
      <c r="M248" s="59">
        <f>Z248*Mitigations!$L$10</f>
        <v>38</v>
      </c>
      <c r="N248" s="59">
        <f>AA248*Mitigations!$L$10</f>
        <v>75</v>
      </c>
      <c r="O248" s="59"/>
      <c r="P248" s="59">
        <v>8.4</v>
      </c>
      <c r="Q248" s="59">
        <v>9.9</v>
      </c>
      <c r="R248" s="59">
        <v>7.65</v>
      </c>
      <c r="S248" s="59">
        <v>6.48</v>
      </c>
      <c r="T248" s="59">
        <v>6</v>
      </c>
      <c r="U248" s="59">
        <v>2</v>
      </c>
      <c r="V248" s="59">
        <v>7</v>
      </c>
      <c r="W248" s="59">
        <v>3</v>
      </c>
      <c r="X248" s="59">
        <v>147</v>
      </c>
      <c r="Y248" s="59">
        <v>71</v>
      </c>
      <c r="Z248" s="59">
        <v>38</v>
      </c>
      <c r="AA248" s="59">
        <v>75</v>
      </c>
    </row>
    <row r="249" spans="1:27" x14ac:dyDescent="0.35">
      <c r="A249" s="59"/>
      <c r="B249" s="59"/>
      <c r="C249" s="59">
        <f>P249*Mitigations!$J$10</f>
        <v>12.3</v>
      </c>
      <c r="D249" s="59">
        <f>Q249*Mitigations!$J$10</f>
        <v>8.3000000000000007</v>
      </c>
      <c r="E249" s="59">
        <f>R249*Mitigations!$J$10</f>
        <v>8.64</v>
      </c>
      <c r="F249" s="59">
        <f>S249*Mitigations!$J$10</f>
        <v>7.65</v>
      </c>
      <c r="G249" s="59">
        <f>T249*Mitigations!$K$10</f>
        <v>6</v>
      </c>
      <c r="H249" s="59">
        <f>U249*Mitigations!$K$10</f>
        <v>6</v>
      </c>
      <c r="I249" s="59">
        <f>V249*Mitigations!$K$10</f>
        <v>2</v>
      </c>
      <c r="J249" s="59">
        <f>W249*Mitigations!$K$10</f>
        <v>4</v>
      </c>
      <c r="K249" s="59">
        <f>X249*Mitigations!$L$10</f>
        <v>160</v>
      </c>
      <c r="L249" s="59">
        <f>Y249*Mitigations!$L$10</f>
        <v>64</v>
      </c>
      <c r="M249" s="59">
        <f>Z249*Mitigations!$L$10</f>
        <v>70</v>
      </c>
      <c r="N249" s="59">
        <f>AA249*Mitigations!$L$10</f>
        <v>35</v>
      </c>
      <c r="O249" s="59"/>
      <c r="P249" s="59">
        <v>12.3</v>
      </c>
      <c r="Q249" s="59">
        <v>8.3000000000000007</v>
      </c>
      <c r="R249" s="59">
        <v>8.64</v>
      </c>
      <c r="S249" s="59">
        <v>7.65</v>
      </c>
      <c r="T249" s="59">
        <v>6</v>
      </c>
      <c r="U249" s="59">
        <v>6</v>
      </c>
      <c r="V249" s="59">
        <v>2</v>
      </c>
      <c r="W249" s="59">
        <v>4</v>
      </c>
      <c r="X249" s="59">
        <v>160</v>
      </c>
      <c r="Y249" s="59">
        <v>64</v>
      </c>
      <c r="Z249" s="59">
        <v>70</v>
      </c>
      <c r="AA249" s="59">
        <v>35</v>
      </c>
    </row>
    <row r="250" spans="1:27" x14ac:dyDescent="0.35">
      <c r="A250" s="59"/>
      <c r="B250" s="59"/>
      <c r="C250" s="59">
        <f>P250*Mitigations!$J$10</f>
        <v>7.4</v>
      </c>
      <c r="D250" s="59">
        <f>Q250*Mitigations!$J$10</f>
        <v>9.1999999999999993</v>
      </c>
      <c r="E250" s="59">
        <f>R250*Mitigations!$J$10</f>
        <v>9.9</v>
      </c>
      <c r="F250" s="59">
        <f>S250*Mitigations!$J$10</f>
        <v>5.67</v>
      </c>
      <c r="G250" s="59">
        <f>T250*Mitigations!$K$10</f>
        <v>4</v>
      </c>
      <c r="H250" s="59">
        <f>U250*Mitigations!$K$10</f>
        <v>4</v>
      </c>
      <c r="I250" s="59">
        <f>V250*Mitigations!$K$10</f>
        <v>3</v>
      </c>
      <c r="J250" s="59">
        <f>W250*Mitigations!$K$10</f>
        <v>1</v>
      </c>
      <c r="K250" s="59">
        <f>X250*Mitigations!$L$10</f>
        <v>179</v>
      </c>
      <c r="L250" s="59">
        <f>Y250*Mitigations!$L$10</f>
        <v>29</v>
      </c>
      <c r="M250" s="59">
        <f>Z250*Mitigations!$L$10</f>
        <v>47</v>
      </c>
      <c r="N250" s="59">
        <f>AA250*Mitigations!$L$10</f>
        <v>28</v>
      </c>
      <c r="O250" s="59"/>
      <c r="P250" s="59">
        <v>7.4</v>
      </c>
      <c r="Q250" s="59">
        <v>9.1999999999999993</v>
      </c>
      <c r="R250" s="59">
        <v>9.9</v>
      </c>
      <c r="S250" s="59">
        <v>5.67</v>
      </c>
      <c r="T250" s="59">
        <v>4</v>
      </c>
      <c r="U250" s="59">
        <v>4</v>
      </c>
      <c r="V250" s="59">
        <v>3</v>
      </c>
      <c r="W250" s="59">
        <v>1</v>
      </c>
      <c r="X250" s="59">
        <v>179</v>
      </c>
      <c r="Y250" s="59">
        <v>29</v>
      </c>
      <c r="Z250" s="59">
        <v>47</v>
      </c>
      <c r="AA250" s="59">
        <v>28</v>
      </c>
    </row>
    <row r="251" spans="1:27" x14ac:dyDescent="0.35">
      <c r="A251" s="59"/>
      <c r="B251" s="59"/>
      <c r="C251" s="59">
        <f>P251*Mitigations!$J$10</f>
        <v>10.4</v>
      </c>
      <c r="D251" s="59">
        <f>Q251*Mitigations!$J$10</f>
        <v>6.9</v>
      </c>
      <c r="E251" s="59">
        <f>R251*Mitigations!$J$10</f>
        <v>6.57</v>
      </c>
      <c r="F251" s="59">
        <f>S251*Mitigations!$J$10</f>
        <v>6.2100000000000009</v>
      </c>
      <c r="G251" s="59">
        <f>T251*Mitigations!$K$10</f>
        <v>4</v>
      </c>
      <c r="H251" s="59">
        <f>U251*Mitigations!$K$10</f>
        <v>4</v>
      </c>
      <c r="I251" s="59">
        <f>V251*Mitigations!$K$10</f>
        <v>3</v>
      </c>
      <c r="J251" s="59">
        <f>W251*Mitigations!$K$10</f>
        <v>6</v>
      </c>
      <c r="K251" s="59">
        <f>X251*Mitigations!$L$10</f>
        <v>209</v>
      </c>
      <c r="L251" s="59">
        <f>Y251*Mitigations!$L$10</f>
        <v>21</v>
      </c>
      <c r="M251" s="59">
        <f>Z251*Mitigations!$L$10</f>
        <v>39</v>
      </c>
      <c r="N251" s="59">
        <f>AA251*Mitigations!$L$10</f>
        <v>32</v>
      </c>
      <c r="O251" s="59"/>
      <c r="P251" s="59">
        <v>10.4</v>
      </c>
      <c r="Q251" s="59">
        <v>6.9</v>
      </c>
      <c r="R251" s="59">
        <v>6.57</v>
      </c>
      <c r="S251" s="59">
        <v>6.2100000000000009</v>
      </c>
      <c r="T251" s="59">
        <v>4</v>
      </c>
      <c r="U251" s="59">
        <v>4</v>
      </c>
      <c r="V251" s="59">
        <v>3</v>
      </c>
      <c r="W251" s="59">
        <v>6</v>
      </c>
      <c r="X251" s="59">
        <v>209</v>
      </c>
      <c r="Y251" s="59">
        <v>21</v>
      </c>
      <c r="Z251" s="59">
        <v>39</v>
      </c>
      <c r="AA251" s="59">
        <v>32</v>
      </c>
    </row>
    <row r="252" spans="1:27" x14ac:dyDescent="0.35">
      <c r="A252" s="59"/>
      <c r="B252" s="59"/>
      <c r="C252" s="59">
        <f>P252*Mitigations!$J$10</f>
        <v>7.7</v>
      </c>
      <c r="D252" s="59">
        <f>Q252*Mitigations!$J$10</f>
        <v>8.6999999999999993</v>
      </c>
      <c r="E252" s="59">
        <f>R252*Mitigations!$J$10</f>
        <v>9.3600000000000012</v>
      </c>
      <c r="F252" s="59">
        <f>S252*Mitigations!$J$10</f>
        <v>6.2100000000000009</v>
      </c>
      <c r="G252" s="59">
        <f>T252*Mitigations!$K$10</f>
        <v>9</v>
      </c>
      <c r="H252" s="59">
        <f>U252*Mitigations!$K$10</f>
        <v>1</v>
      </c>
      <c r="I252" s="59">
        <f>V252*Mitigations!$K$10</f>
        <v>2</v>
      </c>
      <c r="J252" s="59">
        <f>W252*Mitigations!$K$10</f>
        <v>5</v>
      </c>
      <c r="K252" s="59">
        <f>X252*Mitigations!$L$10</f>
        <v>142</v>
      </c>
      <c r="L252" s="59">
        <f>Y252*Mitigations!$L$10</f>
        <v>29</v>
      </c>
      <c r="M252" s="59">
        <f>Z252*Mitigations!$L$10</f>
        <v>64</v>
      </c>
      <c r="N252" s="59">
        <f>AA252*Mitigations!$L$10</f>
        <v>28</v>
      </c>
      <c r="O252" s="59"/>
      <c r="P252" s="59">
        <v>7.7</v>
      </c>
      <c r="Q252" s="59">
        <v>8.6999999999999993</v>
      </c>
      <c r="R252" s="59">
        <v>9.3600000000000012</v>
      </c>
      <c r="S252" s="59">
        <v>6.2100000000000009</v>
      </c>
      <c r="T252" s="59">
        <v>9</v>
      </c>
      <c r="U252" s="59">
        <v>1</v>
      </c>
      <c r="V252" s="59">
        <v>2</v>
      </c>
      <c r="W252" s="59">
        <v>5</v>
      </c>
      <c r="X252" s="59">
        <v>142</v>
      </c>
      <c r="Y252" s="59">
        <v>29</v>
      </c>
      <c r="Z252" s="59">
        <v>64</v>
      </c>
      <c r="AA252" s="59">
        <v>28</v>
      </c>
    </row>
    <row r="253" spans="1:27" x14ac:dyDescent="0.35">
      <c r="A253" s="59"/>
      <c r="B253" s="59"/>
      <c r="C253" s="59">
        <f>P253*Mitigations!$J$10</f>
        <v>9.1999999999999993</v>
      </c>
      <c r="D253" s="59">
        <f>Q253*Mitigations!$J$10</f>
        <v>6.3</v>
      </c>
      <c r="E253" s="59">
        <f>R253*Mitigations!$J$10</f>
        <v>8.64</v>
      </c>
      <c r="F253" s="59">
        <f>S253*Mitigations!$J$10</f>
        <v>7.8299999999999992</v>
      </c>
      <c r="G253" s="59">
        <f>T253*Mitigations!$K$10</f>
        <v>6</v>
      </c>
      <c r="H253" s="59">
        <f>U253*Mitigations!$K$10</f>
        <v>3</v>
      </c>
      <c r="I253" s="59">
        <f>V253*Mitigations!$K$10</f>
        <v>5</v>
      </c>
      <c r="J253" s="59">
        <f>W253*Mitigations!$K$10</f>
        <v>6</v>
      </c>
      <c r="K253" s="59">
        <f>X253*Mitigations!$L$10</f>
        <v>60</v>
      </c>
      <c r="L253" s="59">
        <f>Y253*Mitigations!$L$10</f>
        <v>59</v>
      </c>
      <c r="M253" s="59">
        <f>Z253*Mitigations!$L$10</f>
        <v>102</v>
      </c>
      <c r="N253" s="59">
        <f>AA253*Mitigations!$L$10</f>
        <v>35</v>
      </c>
      <c r="O253" s="59"/>
      <c r="P253" s="59">
        <v>9.1999999999999993</v>
      </c>
      <c r="Q253" s="59">
        <v>6.3</v>
      </c>
      <c r="R253" s="59">
        <v>8.64</v>
      </c>
      <c r="S253" s="59">
        <v>7.8299999999999992</v>
      </c>
      <c r="T253" s="59">
        <v>6</v>
      </c>
      <c r="U253" s="59">
        <v>3</v>
      </c>
      <c r="V253" s="59">
        <v>5</v>
      </c>
      <c r="W253" s="59">
        <v>6</v>
      </c>
      <c r="X253" s="59">
        <v>60</v>
      </c>
      <c r="Y253" s="59">
        <v>59</v>
      </c>
      <c r="Z253" s="59">
        <v>102</v>
      </c>
      <c r="AA253" s="59">
        <v>35</v>
      </c>
    </row>
    <row r="254" spans="1:27" x14ac:dyDescent="0.35">
      <c r="A254" s="59"/>
      <c r="B254" s="59"/>
      <c r="C254" s="59">
        <f>P254*Mitigations!$J$10</f>
        <v>9.1</v>
      </c>
      <c r="D254" s="59">
        <f>Q254*Mitigations!$J$10</f>
        <v>8.5</v>
      </c>
      <c r="E254" s="59">
        <f>R254*Mitigations!$J$10</f>
        <v>7.5600000000000005</v>
      </c>
      <c r="F254" s="59">
        <f>S254*Mitigations!$J$10</f>
        <v>6.48</v>
      </c>
      <c r="G254" s="59">
        <f>T254*Mitigations!$K$10</f>
        <v>8</v>
      </c>
      <c r="H254" s="59">
        <f>U254*Mitigations!$K$10</f>
        <v>2</v>
      </c>
      <c r="I254" s="59">
        <f>V254*Mitigations!$K$10</f>
        <v>2</v>
      </c>
      <c r="J254" s="59">
        <f>W254*Mitigations!$K$10</f>
        <v>7</v>
      </c>
      <c r="K254" s="59">
        <f>X254*Mitigations!$L$10</f>
        <v>97</v>
      </c>
      <c r="L254" s="59">
        <f>Y254*Mitigations!$L$10</f>
        <v>35</v>
      </c>
      <c r="M254" s="59">
        <f>Z254*Mitigations!$L$10</f>
        <v>45</v>
      </c>
      <c r="N254" s="59">
        <f>AA254*Mitigations!$L$10</f>
        <v>87</v>
      </c>
      <c r="O254" s="59"/>
      <c r="P254" s="59">
        <v>9.1</v>
      </c>
      <c r="Q254" s="59">
        <v>8.5</v>
      </c>
      <c r="R254" s="59">
        <v>7.5600000000000005</v>
      </c>
      <c r="S254" s="59">
        <v>6.48</v>
      </c>
      <c r="T254" s="59">
        <v>8</v>
      </c>
      <c r="U254" s="59">
        <v>2</v>
      </c>
      <c r="V254" s="59">
        <v>2</v>
      </c>
      <c r="W254" s="59">
        <v>7</v>
      </c>
      <c r="X254" s="59">
        <v>97</v>
      </c>
      <c r="Y254" s="59">
        <v>35</v>
      </c>
      <c r="Z254" s="59">
        <v>45</v>
      </c>
      <c r="AA254" s="59">
        <v>87</v>
      </c>
    </row>
    <row r="255" spans="1:27" x14ac:dyDescent="0.35">
      <c r="A255" s="59"/>
      <c r="B255" s="59"/>
      <c r="C255" s="59">
        <f>P255*Mitigations!$J$10</f>
        <v>9.4</v>
      </c>
      <c r="D255" s="59">
        <f>Q255*Mitigations!$J$10</f>
        <v>7.2</v>
      </c>
      <c r="E255" s="59">
        <f>R255*Mitigations!$J$10</f>
        <v>11.34</v>
      </c>
      <c r="F255" s="59">
        <f>S255*Mitigations!$J$10</f>
        <v>7.11</v>
      </c>
      <c r="G255" s="59">
        <f>T255*Mitigations!$K$10</f>
        <v>6</v>
      </c>
      <c r="H255" s="59">
        <f>U255*Mitigations!$K$10</f>
        <v>2</v>
      </c>
      <c r="I255" s="59">
        <f>V255*Mitigations!$K$10</f>
        <v>5</v>
      </c>
      <c r="J255" s="59">
        <f>W255*Mitigations!$K$10</f>
        <v>3</v>
      </c>
      <c r="K255" s="59">
        <f>X255*Mitigations!$L$10</f>
        <v>164</v>
      </c>
      <c r="L255" s="59">
        <f>Y255*Mitigations!$L$10</f>
        <v>18</v>
      </c>
      <c r="M255" s="59">
        <f>Z255*Mitigations!$L$10</f>
        <v>68</v>
      </c>
      <c r="N255" s="59">
        <f>AA255*Mitigations!$L$10</f>
        <v>39</v>
      </c>
      <c r="O255" s="59"/>
      <c r="P255" s="59">
        <v>9.4</v>
      </c>
      <c r="Q255" s="59">
        <v>7.2</v>
      </c>
      <c r="R255" s="59">
        <v>11.34</v>
      </c>
      <c r="S255" s="59">
        <v>7.11</v>
      </c>
      <c r="T255" s="59">
        <v>6</v>
      </c>
      <c r="U255" s="59">
        <v>2</v>
      </c>
      <c r="V255" s="59">
        <v>5</v>
      </c>
      <c r="W255" s="59">
        <v>3</v>
      </c>
      <c r="X255" s="59">
        <v>164</v>
      </c>
      <c r="Y255" s="59">
        <v>18</v>
      </c>
      <c r="Z255" s="59">
        <v>68</v>
      </c>
      <c r="AA255" s="59">
        <v>39</v>
      </c>
    </row>
    <row r="256" spans="1:27" x14ac:dyDescent="0.35">
      <c r="A256" s="59"/>
      <c r="B256" s="59"/>
      <c r="C256" s="59">
        <f>P256*Mitigations!$J$10</f>
        <v>13.4</v>
      </c>
      <c r="D256" s="59">
        <f>Q256*Mitigations!$J$10</f>
        <v>9</v>
      </c>
      <c r="E256" s="59">
        <f>R256*Mitigations!$J$10</f>
        <v>7.65</v>
      </c>
      <c r="F256" s="59">
        <f>S256*Mitigations!$J$10</f>
        <v>9.09</v>
      </c>
      <c r="G256" s="59">
        <f>T256*Mitigations!$K$10</f>
        <v>2</v>
      </c>
      <c r="H256" s="59">
        <f>U256*Mitigations!$K$10</f>
        <v>3</v>
      </c>
      <c r="I256" s="59">
        <f>V256*Mitigations!$K$10</f>
        <v>6</v>
      </c>
      <c r="J256" s="59">
        <f>W256*Mitigations!$K$10</f>
        <v>2</v>
      </c>
      <c r="K256" s="59">
        <f>X256*Mitigations!$L$10</f>
        <v>88</v>
      </c>
      <c r="L256" s="59">
        <f>Y256*Mitigations!$L$10</f>
        <v>56</v>
      </c>
      <c r="M256" s="59">
        <f>Z256*Mitigations!$L$10</f>
        <v>87</v>
      </c>
      <c r="N256" s="59">
        <f>AA256*Mitigations!$L$10</f>
        <v>22</v>
      </c>
      <c r="O256" s="59"/>
      <c r="P256" s="59">
        <v>13.4</v>
      </c>
      <c r="Q256" s="59">
        <v>9</v>
      </c>
      <c r="R256" s="59">
        <v>7.65</v>
      </c>
      <c r="S256" s="59">
        <v>9.09</v>
      </c>
      <c r="T256" s="59">
        <v>2</v>
      </c>
      <c r="U256" s="59">
        <v>3</v>
      </c>
      <c r="V256" s="59">
        <v>6</v>
      </c>
      <c r="W256" s="59">
        <v>2</v>
      </c>
      <c r="X256" s="59">
        <v>88</v>
      </c>
      <c r="Y256" s="59">
        <v>56</v>
      </c>
      <c r="Z256" s="59">
        <v>87</v>
      </c>
      <c r="AA256" s="59">
        <v>22</v>
      </c>
    </row>
    <row r="257" spans="1:27" x14ac:dyDescent="0.35">
      <c r="A257" s="59"/>
      <c r="B257" s="59"/>
      <c r="C257" s="59">
        <f>P257*Mitigations!$J$10</f>
        <v>12.6</v>
      </c>
      <c r="D257" s="59">
        <f>Q257*Mitigations!$J$10</f>
        <v>7.4</v>
      </c>
      <c r="E257" s="59">
        <f>R257*Mitigations!$J$10</f>
        <v>10.08</v>
      </c>
      <c r="F257" s="59">
        <f>S257*Mitigations!$J$10</f>
        <v>8.2799999999999994</v>
      </c>
      <c r="G257" s="59">
        <f>T257*Mitigations!$K$10</f>
        <v>6</v>
      </c>
      <c r="H257" s="59">
        <f>U257*Mitigations!$K$10</f>
        <v>2</v>
      </c>
      <c r="I257" s="59">
        <f>V257*Mitigations!$K$10</f>
        <v>3</v>
      </c>
      <c r="J257" s="59">
        <f>W257*Mitigations!$K$10</f>
        <v>3</v>
      </c>
      <c r="K257" s="59">
        <f>X257*Mitigations!$L$10</f>
        <v>161</v>
      </c>
      <c r="L257" s="59">
        <f>Y257*Mitigations!$L$10</f>
        <v>27</v>
      </c>
      <c r="M257" s="59">
        <f>Z257*Mitigations!$L$10</f>
        <v>67</v>
      </c>
      <c r="N257" s="59">
        <f>AA257*Mitigations!$L$10</f>
        <v>43</v>
      </c>
      <c r="O257" s="59"/>
      <c r="P257" s="59">
        <v>12.6</v>
      </c>
      <c r="Q257" s="59">
        <v>7.4</v>
      </c>
      <c r="R257" s="59">
        <v>10.08</v>
      </c>
      <c r="S257" s="59">
        <v>8.2799999999999994</v>
      </c>
      <c r="T257" s="59">
        <v>6</v>
      </c>
      <c r="U257" s="59">
        <v>2</v>
      </c>
      <c r="V257" s="59">
        <v>3</v>
      </c>
      <c r="W257" s="59">
        <v>3</v>
      </c>
      <c r="X257" s="59">
        <v>161</v>
      </c>
      <c r="Y257" s="59">
        <v>27</v>
      </c>
      <c r="Z257" s="59">
        <v>67</v>
      </c>
      <c r="AA257" s="59">
        <v>43</v>
      </c>
    </row>
    <row r="258" spans="1:27" x14ac:dyDescent="0.35">
      <c r="A258" s="59"/>
      <c r="B258" s="59"/>
      <c r="C258" s="59">
        <f>P258*Mitigations!$J$10</f>
        <v>10.7</v>
      </c>
      <c r="D258" s="59">
        <f>Q258*Mitigations!$J$10</f>
        <v>9.1</v>
      </c>
      <c r="E258" s="59">
        <f>R258*Mitigations!$J$10</f>
        <v>8.1</v>
      </c>
      <c r="F258" s="59">
        <f>S258*Mitigations!$J$10</f>
        <v>6.84</v>
      </c>
      <c r="G258" s="59">
        <f>T258*Mitigations!$K$10</f>
        <v>8</v>
      </c>
      <c r="H258" s="59">
        <f>U258*Mitigations!$K$10</f>
        <v>2</v>
      </c>
      <c r="I258" s="59">
        <f>V258*Mitigations!$K$10</f>
        <v>9</v>
      </c>
      <c r="J258" s="59">
        <f>W258*Mitigations!$K$10</f>
        <v>4</v>
      </c>
      <c r="K258" s="59">
        <f>X258*Mitigations!$L$10</f>
        <v>205</v>
      </c>
      <c r="L258" s="59">
        <f>Y258*Mitigations!$L$10</f>
        <v>76</v>
      </c>
      <c r="M258" s="59">
        <f>Z258*Mitigations!$L$10</f>
        <v>58</v>
      </c>
      <c r="N258" s="59">
        <f>AA258*Mitigations!$L$10</f>
        <v>39</v>
      </c>
      <c r="O258" s="59"/>
      <c r="P258" s="59">
        <v>10.7</v>
      </c>
      <c r="Q258" s="59">
        <v>9.1</v>
      </c>
      <c r="R258" s="59">
        <v>8.1</v>
      </c>
      <c r="S258" s="59">
        <v>6.84</v>
      </c>
      <c r="T258" s="59">
        <v>8</v>
      </c>
      <c r="U258" s="59">
        <v>2</v>
      </c>
      <c r="V258" s="59">
        <v>9</v>
      </c>
      <c r="W258" s="59">
        <v>4</v>
      </c>
      <c r="X258" s="59">
        <v>205</v>
      </c>
      <c r="Y258" s="59">
        <v>76</v>
      </c>
      <c r="Z258" s="59">
        <v>58</v>
      </c>
      <c r="AA258" s="59">
        <v>39</v>
      </c>
    </row>
    <row r="259" spans="1:27" x14ac:dyDescent="0.35">
      <c r="A259" s="59"/>
      <c r="B259" s="59"/>
      <c r="C259" s="59">
        <f>P259*Mitigations!$J$10</f>
        <v>10.199999999999999</v>
      </c>
      <c r="D259" s="59">
        <f>Q259*Mitigations!$J$10</f>
        <v>8.1999999999999993</v>
      </c>
      <c r="E259" s="59">
        <f>R259*Mitigations!$J$10</f>
        <v>12.15</v>
      </c>
      <c r="F259" s="59">
        <f>S259*Mitigations!$J$10</f>
        <v>7.02</v>
      </c>
      <c r="G259" s="59">
        <f>T259*Mitigations!$K$10</f>
        <v>1</v>
      </c>
      <c r="H259" s="59">
        <f>U259*Mitigations!$K$10</f>
        <v>5</v>
      </c>
      <c r="I259" s="59">
        <f>V259*Mitigations!$K$10</f>
        <v>8</v>
      </c>
      <c r="J259" s="59">
        <f>W259*Mitigations!$K$10</f>
        <v>3</v>
      </c>
      <c r="K259" s="59">
        <f>X259*Mitigations!$L$10</f>
        <v>188</v>
      </c>
      <c r="L259" s="59">
        <f>Y259*Mitigations!$L$10</f>
        <v>58</v>
      </c>
      <c r="M259" s="59">
        <f>Z259*Mitigations!$L$10</f>
        <v>61</v>
      </c>
      <c r="N259" s="59">
        <f>AA259*Mitigations!$L$10</f>
        <v>56</v>
      </c>
      <c r="O259" s="59"/>
      <c r="P259" s="59">
        <v>10.199999999999999</v>
      </c>
      <c r="Q259" s="59">
        <v>8.1999999999999993</v>
      </c>
      <c r="R259" s="59">
        <v>12.15</v>
      </c>
      <c r="S259" s="59">
        <v>7.02</v>
      </c>
      <c r="T259" s="59">
        <v>1</v>
      </c>
      <c r="U259" s="59">
        <v>5</v>
      </c>
      <c r="V259" s="59">
        <v>8</v>
      </c>
      <c r="W259" s="59">
        <v>3</v>
      </c>
      <c r="X259" s="59">
        <v>188</v>
      </c>
      <c r="Y259" s="59">
        <v>58</v>
      </c>
      <c r="Z259" s="59">
        <v>61</v>
      </c>
      <c r="AA259" s="59">
        <v>56</v>
      </c>
    </row>
    <row r="260" spans="1:27" x14ac:dyDescent="0.35">
      <c r="A260" s="59"/>
      <c r="B260" s="59"/>
      <c r="C260" s="59">
        <f>P260*Mitigations!$J$10</f>
        <v>8.8000000000000007</v>
      </c>
      <c r="D260" s="59">
        <f>Q260*Mitigations!$J$10</f>
        <v>8.8000000000000007</v>
      </c>
      <c r="E260" s="59">
        <f>R260*Mitigations!$J$10</f>
        <v>10.71</v>
      </c>
      <c r="F260" s="59">
        <f>S260*Mitigations!$J$10</f>
        <v>6.48</v>
      </c>
      <c r="G260" s="59">
        <f>T260*Mitigations!$K$10</f>
        <v>5</v>
      </c>
      <c r="H260" s="59">
        <f>U260*Mitigations!$K$10</f>
        <v>5</v>
      </c>
      <c r="I260" s="59">
        <f>V260*Mitigations!$K$10</f>
        <v>4</v>
      </c>
      <c r="J260" s="59">
        <f>W260*Mitigations!$K$10</f>
        <v>7</v>
      </c>
      <c r="K260" s="59">
        <f>X260*Mitigations!$L$10</f>
        <v>102</v>
      </c>
      <c r="L260" s="59">
        <f>Y260*Mitigations!$L$10</f>
        <v>26</v>
      </c>
      <c r="M260" s="59">
        <f>Z260*Mitigations!$L$10</f>
        <v>49</v>
      </c>
      <c r="N260" s="59">
        <f>AA260*Mitigations!$L$10</f>
        <v>89</v>
      </c>
      <c r="O260" s="59"/>
      <c r="P260" s="59">
        <v>8.8000000000000007</v>
      </c>
      <c r="Q260" s="59">
        <v>8.8000000000000007</v>
      </c>
      <c r="R260" s="59">
        <v>10.71</v>
      </c>
      <c r="S260" s="59">
        <v>6.48</v>
      </c>
      <c r="T260" s="59">
        <v>5</v>
      </c>
      <c r="U260" s="59">
        <v>5</v>
      </c>
      <c r="V260" s="59">
        <v>4</v>
      </c>
      <c r="W260" s="59">
        <v>7</v>
      </c>
      <c r="X260" s="59">
        <v>102</v>
      </c>
      <c r="Y260" s="59">
        <v>26</v>
      </c>
      <c r="Z260" s="59">
        <v>49</v>
      </c>
      <c r="AA260" s="59">
        <v>89</v>
      </c>
    </row>
    <row r="261" spans="1:27" x14ac:dyDescent="0.35">
      <c r="A261" s="59"/>
      <c r="B261" s="59"/>
      <c r="C261" s="59">
        <f>P261*Mitigations!$J$10</f>
        <v>12.3</v>
      </c>
      <c r="D261" s="59">
        <f>Q261*Mitigations!$J$10</f>
        <v>7</v>
      </c>
      <c r="E261" s="59">
        <f>R261*Mitigations!$J$10</f>
        <v>8.1</v>
      </c>
      <c r="F261" s="59">
        <f>S261*Mitigations!$J$10</f>
        <v>7.02</v>
      </c>
      <c r="G261" s="59">
        <f>T261*Mitigations!$K$10</f>
        <v>4</v>
      </c>
      <c r="H261" s="59">
        <f>U261*Mitigations!$K$10</f>
        <v>2</v>
      </c>
      <c r="I261" s="59">
        <f>V261*Mitigations!$K$10</f>
        <v>6</v>
      </c>
      <c r="J261" s="59">
        <f>W261*Mitigations!$K$10</f>
        <v>5</v>
      </c>
      <c r="K261" s="59">
        <f>X261*Mitigations!$L$10</f>
        <v>225</v>
      </c>
      <c r="L261" s="59">
        <f>Y261*Mitigations!$L$10</f>
        <v>43</v>
      </c>
      <c r="M261" s="59">
        <f>Z261*Mitigations!$L$10</f>
        <v>41</v>
      </c>
      <c r="N261" s="59">
        <f>AA261*Mitigations!$L$10</f>
        <v>59</v>
      </c>
      <c r="O261" s="59"/>
      <c r="P261" s="59">
        <v>12.3</v>
      </c>
      <c r="Q261" s="59">
        <v>7</v>
      </c>
      <c r="R261" s="59">
        <v>8.1</v>
      </c>
      <c r="S261" s="59">
        <v>7.02</v>
      </c>
      <c r="T261" s="59">
        <v>4</v>
      </c>
      <c r="U261" s="59">
        <v>2</v>
      </c>
      <c r="V261" s="59">
        <v>6</v>
      </c>
      <c r="W261" s="59">
        <v>5</v>
      </c>
      <c r="X261" s="59">
        <v>225</v>
      </c>
      <c r="Y261" s="59">
        <v>43</v>
      </c>
      <c r="Z261" s="59">
        <v>41</v>
      </c>
      <c r="AA261" s="59">
        <v>59</v>
      </c>
    </row>
    <row r="262" spans="1:27" x14ac:dyDescent="0.35">
      <c r="A262" s="59"/>
      <c r="B262" s="59"/>
      <c r="C262" s="59">
        <f>P262*Mitigations!$J$10</f>
        <v>9.9</v>
      </c>
      <c r="D262" s="59">
        <f>Q262*Mitigations!$J$10</f>
        <v>8.4</v>
      </c>
      <c r="E262" s="59">
        <f>R262*Mitigations!$J$10</f>
        <v>10.35</v>
      </c>
      <c r="F262" s="59">
        <f>S262*Mitigations!$J$10</f>
        <v>8.5500000000000007</v>
      </c>
      <c r="G262" s="59">
        <f>T262*Mitigations!$K$10</f>
        <v>7</v>
      </c>
      <c r="H262" s="59">
        <f>U262*Mitigations!$K$10</f>
        <v>6</v>
      </c>
      <c r="I262" s="59">
        <f>V262*Mitigations!$K$10</f>
        <v>6</v>
      </c>
      <c r="J262" s="59">
        <f>W262*Mitigations!$K$10</f>
        <v>6</v>
      </c>
      <c r="K262" s="59">
        <f>X262*Mitigations!$L$10</f>
        <v>181</v>
      </c>
      <c r="L262" s="59">
        <f>Y262*Mitigations!$L$10</f>
        <v>47</v>
      </c>
      <c r="M262" s="59">
        <f>Z262*Mitigations!$L$10</f>
        <v>95</v>
      </c>
      <c r="N262" s="59">
        <f>AA262*Mitigations!$L$10</f>
        <v>43</v>
      </c>
      <c r="O262" s="59"/>
      <c r="P262" s="59">
        <v>9.9</v>
      </c>
      <c r="Q262" s="59">
        <v>8.4</v>
      </c>
      <c r="R262" s="59">
        <v>10.35</v>
      </c>
      <c r="S262" s="59">
        <v>8.5500000000000007</v>
      </c>
      <c r="T262" s="59">
        <v>7</v>
      </c>
      <c r="U262" s="59">
        <v>6</v>
      </c>
      <c r="V262" s="59">
        <v>6</v>
      </c>
      <c r="W262" s="59">
        <v>6</v>
      </c>
      <c r="X262" s="59">
        <v>181</v>
      </c>
      <c r="Y262" s="59">
        <v>47</v>
      </c>
      <c r="Z262" s="59">
        <v>95</v>
      </c>
      <c r="AA262" s="59">
        <v>43</v>
      </c>
    </row>
    <row r="263" spans="1:27" x14ac:dyDescent="0.35">
      <c r="A263" s="59"/>
      <c r="B263" s="59"/>
      <c r="C263" s="59">
        <f>P263*Mitigations!$J$10</f>
        <v>11.2</v>
      </c>
      <c r="D263" s="59">
        <f>Q263*Mitigations!$J$10</f>
        <v>9.6</v>
      </c>
      <c r="E263" s="59">
        <f>R263*Mitigations!$J$10</f>
        <v>9.7200000000000006</v>
      </c>
      <c r="F263" s="59">
        <f>S263*Mitigations!$J$10</f>
        <v>7.02</v>
      </c>
      <c r="G263" s="59">
        <f>T263*Mitigations!$K$10</f>
        <v>9</v>
      </c>
      <c r="H263" s="59">
        <f>U263*Mitigations!$K$10</f>
        <v>5</v>
      </c>
      <c r="I263" s="59">
        <f>V263*Mitigations!$K$10</f>
        <v>4</v>
      </c>
      <c r="J263" s="59">
        <f>W263*Mitigations!$K$10</f>
        <v>7</v>
      </c>
      <c r="K263" s="59">
        <f>X263*Mitigations!$L$10</f>
        <v>252</v>
      </c>
      <c r="L263" s="59">
        <f>Y263*Mitigations!$L$10</f>
        <v>54</v>
      </c>
      <c r="M263" s="59">
        <f>Z263*Mitigations!$L$10</f>
        <v>73</v>
      </c>
      <c r="N263" s="59">
        <f>AA263*Mitigations!$L$10</f>
        <v>43</v>
      </c>
      <c r="O263" s="59"/>
      <c r="P263" s="59">
        <v>11.2</v>
      </c>
      <c r="Q263" s="59">
        <v>9.6</v>
      </c>
      <c r="R263" s="59">
        <v>9.7200000000000006</v>
      </c>
      <c r="S263" s="59">
        <v>7.02</v>
      </c>
      <c r="T263" s="59">
        <v>9</v>
      </c>
      <c r="U263" s="59">
        <v>5</v>
      </c>
      <c r="V263" s="59">
        <v>4</v>
      </c>
      <c r="W263" s="59">
        <v>7</v>
      </c>
      <c r="X263" s="59">
        <v>252</v>
      </c>
      <c r="Y263" s="59">
        <v>54</v>
      </c>
      <c r="Z263" s="59">
        <v>73</v>
      </c>
      <c r="AA263" s="59">
        <v>43</v>
      </c>
    </row>
    <row r="264" spans="1:27" x14ac:dyDescent="0.35">
      <c r="A264" s="59"/>
      <c r="B264" s="59"/>
      <c r="C264" s="59">
        <f>P264*Mitigations!$J$10</f>
        <v>10.9</v>
      </c>
      <c r="D264" s="59">
        <f>Q264*Mitigations!$J$10</f>
        <v>9.6999999999999993</v>
      </c>
      <c r="E264" s="59">
        <f>R264*Mitigations!$J$10</f>
        <v>7.5600000000000005</v>
      </c>
      <c r="F264" s="59">
        <f>S264*Mitigations!$J$10</f>
        <v>6.84</v>
      </c>
      <c r="G264" s="59">
        <f>T264*Mitigations!$K$10</f>
        <v>7</v>
      </c>
      <c r="H264" s="59">
        <f>U264*Mitigations!$K$10</f>
        <v>2</v>
      </c>
      <c r="I264" s="59">
        <f>V264*Mitigations!$K$10</f>
        <v>1</v>
      </c>
      <c r="J264" s="59">
        <f>W264*Mitigations!$K$10</f>
        <v>5</v>
      </c>
      <c r="K264" s="59">
        <f>X264*Mitigations!$L$10</f>
        <v>180</v>
      </c>
      <c r="L264" s="59">
        <f>Y264*Mitigations!$L$10</f>
        <v>36</v>
      </c>
      <c r="M264" s="59">
        <f>Z264*Mitigations!$L$10</f>
        <v>127</v>
      </c>
      <c r="N264" s="59">
        <f>AA264*Mitigations!$L$10</f>
        <v>65</v>
      </c>
      <c r="O264" s="59"/>
      <c r="P264" s="59">
        <v>10.9</v>
      </c>
      <c r="Q264" s="59">
        <v>9.6999999999999993</v>
      </c>
      <c r="R264" s="59">
        <v>7.5600000000000005</v>
      </c>
      <c r="S264" s="59">
        <v>6.84</v>
      </c>
      <c r="T264" s="59">
        <v>7</v>
      </c>
      <c r="U264" s="59">
        <v>2</v>
      </c>
      <c r="V264" s="59">
        <v>1</v>
      </c>
      <c r="W264" s="59">
        <v>5</v>
      </c>
      <c r="X264" s="59">
        <v>180</v>
      </c>
      <c r="Y264" s="59">
        <v>36</v>
      </c>
      <c r="Z264" s="59">
        <v>127</v>
      </c>
      <c r="AA264" s="59">
        <v>65</v>
      </c>
    </row>
    <row r="265" spans="1:27" x14ac:dyDescent="0.35">
      <c r="A265" s="59"/>
      <c r="B265" s="59"/>
      <c r="C265" s="59">
        <f>P265*Mitigations!$J$10</f>
        <v>9.8000000000000007</v>
      </c>
      <c r="D265" s="59">
        <f>Q265*Mitigations!$J$10</f>
        <v>8.1</v>
      </c>
      <c r="E265" s="59">
        <f>R265*Mitigations!$J$10</f>
        <v>7.9200000000000008</v>
      </c>
      <c r="F265" s="59">
        <f>S265*Mitigations!$J$10</f>
        <v>6.57</v>
      </c>
      <c r="G265" s="59">
        <f>T265*Mitigations!$K$10</f>
        <v>4</v>
      </c>
      <c r="H265" s="59">
        <f>U265*Mitigations!$K$10</f>
        <v>5</v>
      </c>
      <c r="I265" s="59">
        <f>V265*Mitigations!$K$10</f>
        <v>3</v>
      </c>
      <c r="J265" s="59">
        <f>W265*Mitigations!$K$10</f>
        <v>10</v>
      </c>
      <c r="K265" s="59">
        <f>X265*Mitigations!$L$10</f>
        <v>152</v>
      </c>
      <c r="L265" s="59">
        <f>Y265*Mitigations!$L$10</f>
        <v>30</v>
      </c>
      <c r="M265" s="59">
        <f>Z265*Mitigations!$L$10</f>
        <v>109</v>
      </c>
      <c r="N265" s="59">
        <f>AA265*Mitigations!$L$10</f>
        <v>60</v>
      </c>
      <c r="O265" s="59"/>
      <c r="P265" s="59">
        <v>9.8000000000000007</v>
      </c>
      <c r="Q265" s="59">
        <v>8.1</v>
      </c>
      <c r="R265" s="59">
        <v>7.9200000000000008</v>
      </c>
      <c r="S265" s="59">
        <v>6.57</v>
      </c>
      <c r="T265" s="59">
        <v>4</v>
      </c>
      <c r="U265" s="59">
        <v>5</v>
      </c>
      <c r="V265" s="59">
        <v>3</v>
      </c>
      <c r="W265" s="59">
        <v>10</v>
      </c>
      <c r="X265" s="59">
        <v>152</v>
      </c>
      <c r="Y265" s="59">
        <v>30</v>
      </c>
      <c r="Z265" s="59">
        <v>109</v>
      </c>
      <c r="AA265" s="59">
        <v>60</v>
      </c>
    </row>
    <row r="266" spans="1:27" x14ac:dyDescent="0.35">
      <c r="A266" s="59"/>
      <c r="B266" s="59"/>
      <c r="C266" s="59">
        <f>P266*Mitigations!$J$10</f>
        <v>13.1</v>
      </c>
      <c r="D266" s="59">
        <f>Q266*Mitigations!$J$10</f>
        <v>7.8</v>
      </c>
      <c r="E266" s="59">
        <f>R266*Mitigations!$J$10</f>
        <v>13.23</v>
      </c>
      <c r="F266" s="59">
        <f>S266*Mitigations!$J$10</f>
        <v>7.5600000000000005</v>
      </c>
      <c r="G266" s="59">
        <f>T266*Mitigations!$K$10</f>
        <v>1</v>
      </c>
      <c r="H266" s="59">
        <f>U266*Mitigations!$K$10</f>
        <v>5</v>
      </c>
      <c r="I266" s="59">
        <f>V266*Mitigations!$K$10</f>
        <v>3</v>
      </c>
      <c r="J266" s="59">
        <f>W266*Mitigations!$K$10</f>
        <v>7</v>
      </c>
      <c r="K266" s="59">
        <f>X266*Mitigations!$L$10</f>
        <v>164</v>
      </c>
      <c r="L266" s="59">
        <f>Y266*Mitigations!$L$10</f>
        <v>119</v>
      </c>
      <c r="M266" s="59">
        <f>Z266*Mitigations!$L$10</f>
        <v>58</v>
      </c>
      <c r="N266" s="59">
        <f>AA266*Mitigations!$L$10</f>
        <v>49</v>
      </c>
      <c r="O266" s="59"/>
      <c r="P266" s="59">
        <v>13.1</v>
      </c>
      <c r="Q266" s="59">
        <v>7.8</v>
      </c>
      <c r="R266" s="59">
        <v>13.23</v>
      </c>
      <c r="S266" s="59">
        <v>7.5600000000000005</v>
      </c>
      <c r="T266" s="59">
        <v>1</v>
      </c>
      <c r="U266" s="59">
        <v>5</v>
      </c>
      <c r="V266" s="59">
        <v>3</v>
      </c>
      <c r="W266" s="59">
        <v>7</v>
      </c>
      <c r="X266" s="59">
        <v>164</v>
      </c>
      <c r="Y266" s="59">
        <v>119</v>
      </c>
      <c r="Z266" s="59">
        <v>58</v>
      </c>
      <c r="AA266" s="59">
        <v>49</v>
      </c>
    </row>
    <row r="267" spans="1:27" x14ac:dyDescent="0.35">
      <c r="A267" s="59"/>
      <c r="B267" s="59"/>
      <c r="C267" s="59">
        <f>P267*Mitigations!$J$10</f>
        <v>12.8</v>
      </c>
      <c r="D267" s="59">
        <f>Q267*Mitigations!$J$10</f>
        <v>8.6</v>
      </c>
      <c r="E267" s="59">
        <f>R267*Mitigations!$J$10</f>
        <v>12.15</v>
      </c>
      <c r="F267" s="59">
        <f>S267*Mitigations!$J$10</f>
        <v>8.64</v>
      </c>
      <c r="G267" s="59">
        <f>T267*Mitigations!$K$10</f>
        <v>6</v>
      </c>
      <c r="H267" s="59">
        <f>U267*Mitigations!$K$10</f>
        <v>5</v>
      </c>
      <c r="I267" s="59">
        <f>V267*Mitigations!$K$10</f>
        <v>5</v>
      </c>
      <c r="J267" s="59">
        <f>W267*Mitigations!$K$10</f>
        <v>3</v>
      </c>
      <c r="K267" s="59">
        <f>X267*Mitigations!$L$10</f>
        <v>124</v>
      </c>
      <c r="L267" s="59">
        <f>Y267*Mitigations!$L$10</f>
        <v>38</v>
      </c>
      <c r="M267" s="59">
        <f>Z267*Mitigations!$L$10</f>
        <v>95</v>
      </c>
      <c r="N267" s="59">
        <f>AA267*Mitigations!$L$10</f>
        <v>60</v>
      </c>
      <c r="O267" s="59"/>
      <c r="P267" s="59">
        <v>12.8</v>
      </c>
      <c r="Q267" s="59">
        <v>8.6</v>
      </c>
      <c r="R267" s="59">
        <v>12.15</v>
      </c>
      <c r="S267" s="59">
        <v>8.64</v>
      </c>
      <c r="T267" s="59">
        <v>6</v>
      </c>
      <c r="U267" s="59">
        <v>5</v>
      </c>
      <c r="V267" s="59">
        <v>5</v>
      </c>
      <c r="W267" s="59">
        <v>3</v>
      </c>
      <c r="X267" s="59">
        <v>124</v>
      </c>
      <c r="Y267" s="59">
        <v>38</v>
      </c>
      <c r="Z267" s="59">
        <v>95</v>
      </c>
      <c r="AA267" s="59">
        <v>60</v>
      </c>
    </row>
    <row r="268" spans="1:27" x14ac:dyDescent="0.35">
      <c r="A268" s="59"/>
      <c r="B268" s="59"/>
      <c r="C268" s="59">
        <f>P268*Mitigations!$J$10</f>
        <v>10.5</v>
      </c>
      <c r="D268" s="59">
        <f>Q268*Mitigations!$J$10</f>
        <v>8.1</v>
      </c>
      <c r="E268" s="59">
        <f>R268*Mitigations!$J$10</f>
        <v>9.81</v>
      </c>
      <c r="F268" s="59">
        <f>S268*Mitigations!$J$10</f>
        <v>7.38</v>
      </c>
      <c r="G268" s="59">
        <f>T268*Mitigations!$K$10</f>
        <v>5</v>
      </c>
      <c r="H268" s="59">
        <f>U268*Mitigations!$K$10</f>
        <v>2</v>
      </c>
      <c r="I268" s="59">
        <f>V268*Mitigations!$K$10</f>
        <v>4</v>
      </c>
      <c r="J268" s="59">
        <f>W268*Mitigations!$K$10</f>
        <v>4</v>
      </c>
      <c r="K268" s="59">
        <f>X268*Mitigations!$L$10</f>
        <v>105</v>
      </c>
      <c r="L268" s="59">
        <f>Y268*Mitigations!$L$10</f>
        <v>26</v>
      </c>
      <c r="M268" s="59">
        <f>Z268*Mitigations!$L$10</f>
        <v>84</v>
      </c>
      <c r="N268" s="59">
        <f>AA268*Mitigations!$L$10</f>
        <v>118</v>
      </c>
      <c r="O268" s="59"/>
      <c r="P268" s="59">
        <v>10.5</v>
      </c>
      <c r="Q268" s="59">
        <v>8.1</v>
      </c>
      <c r="R268" s="59">
        <v>9.81</v>
      </c>
      <c r="S268" s="59">
        <v>7.38</v>
      </c>
      <c r="T268" s="59">
        <v>5</v>
      </c>
      <c r="U268" s="59">
        <v>2</v>
      </c>
      <c r="V268" s="59">
        <v>4</v>
      </c>
      <c r="W268" s="59">
        <v>4</v>
      </c>
      <c r="X268" s="59">
        <v>105</v>
      </c>
      <c r="Y268" s="59">
        <v>26</v>
      </c>
      <c r="Z268" s="59">
        <v>84</v>
      </c>
      <c r="AA268" s="59">
        <v>118</v>
      </c>
    </row>
    <row r="269" spans="1:27" x14ac:dyDescent="0.35">
      <c r="A269" s="59"/>
      <c r="B269" s="59"/>
      <c r="C269" s="59">
        <f>P269*Mitigations!$J$10</f>
        <v>10.6</v>
      </c>
      <c r="D269" s="59">
        <f>Q269*Mitigations!$J$10</f>
        <v>7.8</v>
      </c>
      <c r="E269" s="59">
        <f>R269*Mitigations!$J$10</f>
        <v>9.629999999999999</v>
      </c>
      <c r="F269" s="59">
        <f>S269*Mitigations!$J$10</f>
        <v>6.57</v>
      </c>
      <c r="G269" s="59">
        <f>T269*Mitigations!$K$10</f>
        <v>4</v>
      </c>
      <c r="H269" s="59">
        <f>U269*Mitigations!$K$10</f>
        <v>3</v>
      </c>
      <c r="I269" s="59">
        <f>V269*Mitigations!$K$10</f>
        <v>5</v>
      </c>
      <c r="J269" s="59">
        <f>W269*Mitigations!$K$10</f>
        <v>9</v>
      </c>
      <c r="K269" s="59">
        <f>X269*Mitigations!$L$10</f>
        <v>79</v>
      </c>
      <c r="L269" s="59">
        <f>Y269*Mitigations!$L$10</f>
        <v>71</v>
      </c>
      <c r="M269" s="59">
        <f>Z269*Mitigations!$L$10</f>
        <v>170</v>
      </c>
      <c r="N269" s="59">
        <f>AA269*Mitigations!$L$10</f>
        <v>70</v>
      </c>
      <c r="O269" s="59"/>
      <c r="P269" s="59">
        <v>10.6</v>
      </c>
      <c r="Q269" s="59">
        <v>7.8</v>
      </c>
      <c r="R269" s="59">
        <v>9.629999999999999</v>
      </c>
      <c r="S269" s="59">
        <v>6.57</v>
      </c>
      <c r="T269" s="59">
        <v>4</v>
      </c>
      <c r="U269" s="59">
        <v>3</v>
      </c>
      <c r="V269" s="59">
        <v>5</v>
      </c>
      <c r="W269" s="59">
        <v>9</v>
      </c>
      <c r="X269" s="59">
        <v>79</v>
      </c>
      <c r="Y269" s="59">
        <v>71</v>
      </c>
      <c r="Z269" s="59">
        <v>170</v>
      </c>
      <c r="AA269" s="59">
        <v>70</v>
      </c>
    </row>
    <row r="270" spans="1:27" x14ac:dyDescent="0.35">
      <c r="A270" s="59"/>
      <c r="B270" s="59"/>
      <c r="C270" s="59">
        <f>P270*Mitigations!$J$10</f>
        <v>12.4</v>
      </c>
      <c r="D270" s="59">
        <f>Q270*Mitigations!$J$10</f>
        <v>8.6</v>
      </c>
      <c r="E270" s="59">
        <f>R270*Mitigations!$J$10</f>
        <v>9.18</v>
      </c>
      <c r="F270" s="59">
        <f>S270*Mitigations!$J$10</f>
        <v>7.8299999999999992</v>
      </c>
      <c r="G270" s="59">
        <f>T270*Mitigations!$K$10</f>
        <v>2</v>
      </c>
      <c r="H270" s="59">
        <f>U270*Mitigations!$K$10</f>
        <v>4</v>
      </c>
      <c r="I270" s="59">
        <f>V270*Mitigations!$K$10</f>
        <v>4</v>
      </c>
      <c r="J270" s="59">
        <f>W270*Mitigations!$K$10</f>
        <v>7</v>
      </c>
      <c r="K270" s="59">
        <f>X270*Mitigations!$L$10</f>
        <v>127</v>
      </c>
      <c r="L270" s="59">
        <f>Y270*Mitigations!$L$10</f>
        <v>13</v>
      </c>
      <c r="M270" s="59">
        <f>Z270*Mitigations!$L$10</f>
        <v>82</v>
      </c>
      <c r="N270" s="59">
        <f>AA270*Mitigations!$L$10</f>
        <v>92</v>
      </c>
      <c r="O270" s="59"/>
      <c r="P270" s="59">
        <v>12.4</v>
      </c>
      <c r="Q270" s="59">
        <v>8.6</v>
      </c>
      <c r="R270" s="59">
        <v>9.18</v>
      </c>
      <c r="S270" s="59">
        <v>7.8299999999999992</v>
      </c>
      <c r="T270" s="59">
        <v>2</v>
      </c>
      <c r="U270" s="59">
        <v>4</v>
      </c>
      <c r="V270" s="59">
        <v>4</v>
      </c>
      <c r="W270" s="59">
        <v>7</v>
      </c>
      <c r="X270" s="59">
        <v>127</v>
      </c>
      <c r="Y270" s="59">
        <v>13</v>
      </c>
      <c r="Z270" s="59">
        <v>82</v>
      </c>
      <c r="AA270" s="59">
        <v>92</v>
      </c>
    </row>
    <row r="271" spans="1:27" x14ac:dyDescent="0.35">
      <c r="A271" s="59"/>
      <c r="B271" s="59"/>
      <c r="C271" s="59">
        <f>P271*Mitigations!$J$10</f>
        <v>8.1999999999999993</v>
      </c>
      <c r="D271" s="59">
        <f>Q271*Mitigations!$J$10</f>
        <v>8.9</v>
      </c>
      <c r="E271" s="59">
        <f>R271*Mitigations!$J$10</f>
        <v>9.9</v>
      </c>
      <c r="F271" s="59">
        <f>S271*Mitigations!$J$10</f>
        <v>6.48</v>
      </c>
      <c r="G271" s="59">
        <f>T271*Mitigations!$K$10</f>
        <v>5</v>
      </c>
      <c r="H271" s="59">
        <f>U271*Mitigations!$K$10</f>
        <v>5</v>
      </c>
      <c r="I271" s="59">
        <f>V271*Mitigations!$K$10</f>
        <v>6</v>
      </c>
      <c r="J271" s="59">
        <f>W271*Mitigations!$K$10</f>
        <v>4</v>
      </c>
      <c r="K271" s="59">
        <f>X271*Mitigations!$L$10</f>
        <v>153</v>
      </c>
      <c r="L271" s="59">
        <f>Y271*Mitigations!$L$10</f>
        <v>48</v>
      </c>
      <c r="M271" s="59">
        <f>Z271*Mitigations!$L$10</f>
        <v>121</v>
      </c>
      <c r="N271" s="59">
        <f>AA271*Mitigations!$L$10</f>
        <v>40</v>
      </c>
      <c r="O271" s="59"/>
      <c r="P271" s="59">
        <v>8.1999999999999993</v>
      </c>
      <c r="Q271" s="59">
        <v>8.9</v>
      </c>
      <c r="R271" s="59">
        <v>9.9</v>
      </c>
      <c r="S271" s="59">
        <v>6.48</v>
      </c>
      <c r="T271" s="59">
        <v>5</v>
      </c>
      <c r="U271" s="59">
        <v>5</v>
      </c>
      <c r="V271" s="59">
        <v>6</v>
      </c>
      <c r="W271" s="59">
        <v>4</v>
      </c>
      <c r="X271" s="59">
        <v>153</v>
      </c>
      <c r="Y271" s="59">
        <v>48</v>
      </c>
      <c r="Z271" s="59">
        <v>121</v>
      </c>
      <c r="AA271" s="59">
        <v>40</v>
      </c>
    </row>
    <row r="272" spans="1:27" x14ac:dyDescent="0.35">
      <c r="A272" s="59"/>
      <c r="B272" s="59"/>
      <c r="C272" s="59">
        <f>P272*Mitigations!$J$10</f>
        <v>9.6</v>
      </c>
      <c r="D272" s="59">
        <f>Q272*Mitigations!$J$10</f>
        <v>8.4</v>
      </c>
      <c r="E272" s="59">
        <f>R272*Mitigations!$J$10</f>
        <v>7.29</v>
      </c>
      <c r="F272" s="59">
        <f>S272*Mitigations!$J$10</f>
        <v>5.67</v>
      </c>
      <c r="G272" s="59">
        <f>T272*Mitigations!$K$10</f>
        <v>3</v>
      </c>
      <c r="H272" s="59">
        <f>U272*Mitigations!$K$10</f>
        <v>3</v>
      </c>
      <c r="I272" s="59">
        <f>V272*Mitigations!$K$10</f>
        <v>5</v>
      </c>
      <c r="J272" s="59">
        <f>W272*Mitigations!$K$10</f>
        <v>8</v>
      </c>
      <c r="K272" s="59">
        <f>X272*Mitigations!$L$10</f>
        <v>231</v>
      </c>
      <c r="L272" s="59">
        <f>Y272*Mitigations!$L$10</f>
        <v>42</v>
      </c>
      <c r="M272" s="59">
        <f>Z272*Mitigations!$L$10</f>
        <v>159</v>
      </c>
      <c r="N272" s="59">
        <f>AA272*Mitigations!$L$10</f>
        <v>43</v>
      </c>
      <c r="O272" s="59"/>
      <c r="P272" s="59">
        <v>9.6</v>
      </c>
      <c r="Q272" s="59">
        <v>8.4</v>
      </c>
      <c r="R272" s="59">
        <v>7.29</v>
      </c>
      <c r="S272" s="59">
        <v>5.67</v>
      </c>
      <c r="T272" s="59">
        <v>3</v>
      </c>
      <c r="U272" s="59">
        <v>3</v>
      </c>
      <c r="V272" s="59">
        <v>5</v>
      </c>
      <c r="W272" s="59">
        <v>8</v>
      </c>
      <c r="X272" s="59">
        <v>231</v>
      </c>
      <c r="Y272" s="59">
        <v>42</v>
      </c>
      <c r="Z272" s="59">
        <v>159</v>
      </c>
      <c r="AA272" s="59">
        <v>43</v>
      </c>
    </row>
    <row r="273" spans="1:27" x14ac:dyDescent="0.35">
      <c r="A273" s="59"/>
      <c r="B273" s="59"/>
      <c r="C273" s="59">
        <f>P273*Mitigations!$J$10</f>
        <v>9.6</v>
      </c>
      <c r="D273" s="59">
        <f>Q273*Mitigations!$J$10</f>
        <v>7.7</v>
      </c>
      <c r="E273" s="59">
        <f>R273*Mitigations!$J$10</f>
        <v>10.26</v>
      </c>
      <c r="F273" s="59">
        <f>S273*Mitigations!$J$10</f>
        <v>7.5600000000000005</v>
      </c>
      <c r="G273" s="59">
        <f>T273*Mitigations!$K$10</f>
        <v>5</v>
      </c>
      <c r="H273" s="59">
        <f>U273*Mitigations!$K$10</f>
        <v>5</v>
      </c>
      <c r="I273" s="59">
        <f>V273*Mitigations!$K$10</f>
        <v>3</v>
      </c>
      <c r="J273" s="59">
        <f>W273*Mitigations!$K$10</f>
        <v>4</v>
      </c>
      <c r="K273" s="59">
        <f>X273*Mitigations!$L$10</f>
        <v>151</v>
      </c>
      <c r="L273" s="59">
        <f>Y273*Mitigations!$L$10</f>
        <v>20</v>
      </c>
      <c r="M273" s="59">
        <f>Z273*Mitigations!$L$10</f>
        <v>44</v>
      </c>
      <c r="N273" s="59">
        <f>AA273*Mitigations!$L$10</f>
        <v>77</v>
      </c>
      <c r="O273" s="59"/>
      <c r="P273" s="59">
        <v>9.6</v>
      </c>
      <c r="Q273" s="59">
        <v>7.7</v>
      </c>
      <c r="R273" s="59">
        <v>10.26</v>
      </c>
      <c r="S273" s="59">
        <v>7.5600000000000005</v>
      </c>
      <c r="T273" s="59">
        <v>5</v>
      </c>
      <c r="U273" s="59">
        <v>5</v>
      </c>
      <c r="V273" s="59">
        <v>3</v>
      </c>
      <c r="W273" s="59">
        <v>4</v>
      </c>
      <c r="X273" s="59">
        <v>151</v>
      </c>
      <c r="Y273" s="59">
        <v>20</v>
      </c>
      <c r="Z273" s="59">
        <v>44</v>
      </c>
      <c r="AA273" s="59">
        <v>77</v>
      </c>
    </row>
    <row r="274" spans="1:27" x14ac:dyDescent="0.35">
      <c r="A274" s="59"/>
      <c r="B274" s="59"/>
      <c r="C274" s="59">
        <f>P274*Mitigations!$J$10</f>
        <v>9.6999999999999993</v>
      </c>
      <c r="D274" s="59">
        <f>Q274*Mitigations!$J$10</f>
        <v>9.1</v>
      </c>
      <c r="E274" s="59">
        <f>R274*Mitigations!$J$10</f>
        <v>10.44</v>
      </c>
      <c r="F274" s="59">
        <f>S274*Mitigations!$J$10</f>
        <v>7.2</v>
      </c>
      <c r="G274" s="59">
        <f>T274*Mitigations!$K$10</f>
        <v>6</v>
      </c>
      <c r="H274" s="59">
        <f>U274*Mitigations!$K$10</f>
        <v>5</v>
      </c>
      <c r="I274" s="59">
        <f>V274*Mitigations!$K$10</f>
        <v>5</v>
      </c>
      <c r="J274" s="59">
        <f>W274*Mitigations!$K$10</f>
        <v>8</v>
      </c>
      <c r="K274" s="59">
        <f>X274*Mitigations!$L$10</f>
        <v>180</v>
      </c>
      <c r="L274" s="59">
        <f>Y274*Mitigations!$L$10</f>
        <v>14</v>
      </c>
      <c r="M274" s="59">
        <f>Z274*Mitigations!$L$10</f>
        <v>85</v>
      </c>
      <c r="N274" s="59">
        <f>AA274*Mitigations!$L$10</f>
        <v>28</v>
      </c>
      <c r="O274" s="59"/>
      <c r="P274" s="59">
        <v>9.6999999999999993</v>
      </c>
      <c r="Q274" s="59">
        <v>9.1</v>
      </c>
      <c r="R274" s="59">
        <v>10.44</v>
      </c>
      <c r="S274" s="59">
        <v>7.2</v>
      </c>
      <c r="T274" s="59">
        <v>6</v>
      </c>
      <c r="U274" s="59">
        <v>5</v>
      </c>
      <c r="V274" s="59">
        <v>5</v>
      </c>
      <c r="W274" s="59">
        <v>8</v>
      </c>
      <c r="X274" s="59">
        <v>180</v>
      </c>
      <c r="Y274" s="59">
        <v>14</v>
      </c>
      <c r="Z274" s="59">
        <v>85</v>
      </c>
      <c r="AA274" s="59">
        <v>28</v>
      </c>
    </row>
    <row r="275" spans="1:27" x14ac:dyDescent="0.35">
      <c r="A275" s="59"/>
      <c r="B275" s="59"/>
      <c r="C275" s="59">
        <f>P275*Mitigations!$J$10</f>
        <v>10.199999999999999</v>
      </c>
      <c r="D275" s="59">
        <f>Q275*Mitigations!$J$10</f>
        <v>6.5</v>
      </c>
      <c r="E275" s="59">
        <f>R275*Mitigations!$J$10</f>
        <v>11.610000000000001</v>
      </c>
      <c r="F275" s="59">
        <f>S275*Mitigations!$J$10</f>
        <v>7.02</v>
      </c>
      <c r="G275" s="59">
        <f>T275*Mitigations!$K$10</f>
        <v>4</v>
      </c>
      <c r="H275" s="59">
        <f>U275*Mitigations!$K$10</f>
        <v>3</v>
      </c>
      <c r="I275" s="59">
        <f>V275*Mitigations!$K$10</f>
        <v>4</v>
      </c>
      <c r="J275" s="59">
        <f>W275*Mitigations!$K$10</f>
        <v>8</v>
      </c>
      <c r="K275" s="59">
        <f>X275*Mitigations!$L$10</f>
        <v>85</v>
      </c>
      <c r="L275" s="59">
        <f>Y275*Mitigations!$L$10</f>
        <v>53</v>
      </c>
      <c r="M275" s="59">
        <f>Z275*Mitigations!$L$10</f>
        <v>75</v>
      </c>
      <c r="N275" s="59">
        <f>AA275*Mitigations!$L$10</f>
        <v>57</v>
      </c>
      <c r="O275" s="59"/>
      <c r="P275" s="59">
        <v>10.199999999999999</v>
      </c>
      <c r="Q275" s="59">
        <v>6.5</v>
      </c>
      <c r="R275" s="59">
        <v>11.610000000000001</v>
      </c>
      <c r="S275" s="59">
        <v>7.02</v>
      </c>
      <c r="T275" s="59">
        <v>4</v>
      </c>
      <c r="U275" s="59">
        <v>3</v>
      </c>
      <c r="V275" s="59">
        <v>4</v>
      </c>
      <c r="W275" s="59">
        <v>8</v>
      </c>
      <c r="X275" s="59">
        <v>85</v>
      </c>
      <c r="Y275" s="59">
        <v>53</v>
      </c>
      <c r="Z275" s="59">
        <v>75</v>
      </c>
      <c r="AA275" s="59">
        <v>57</v>
      </c>
    </row>
    <row r="276" spans="1:27" x14ac:dyDescent="0.35">
      <c r="A276" s="59"/>
      <c r="B276" s="59"/>
      <c r="C276" s="59">
        <f>P276*Mitigations!$J$10</f>
        <v>8.5</v>
      </c>
      <c r="D276" s="59">
        <f>Q276*Mitigations!$J$10</f>
        <v>8.5</v>
      </c>
      <c r="E276" s="59">
        <f>R276*Mitigations!$J$10</f>
        <v>9.09</v>
      </c>
      <c r="F276" s="59">
        <f>S276*Mitigations!$J$10</f>
        <v>7.38</v>
      </c>
      <c r="G276" s="59">
        <f>T276*Mitigations!$K$10</f>
        <v>5</v>
      </c>
      <c r="H276" s="59">
        <f>U276*Mitigations!$K$10</f>
        <v>4</v>
      </c>
      <c r="I276" s="59">
        <f>V276*Mitigations!$K$10</f>
        <v>2</v>
      </c>
      <c r="J276" s="59">
        <f>W276*Mitigations!$K$10</f>
        <v>7</v>
      </c>
      <c r="K276" s="59">
        <f>X276*Mitigations!$L$10</f>
        <v>102</v>
      </c>
      <c r="L276" s="59">
        <f>Y276*Mitigations!$L$10</f>
        <v>59</v>
      </c>
      <c r="M276" s="59">
        <f>Z276*Mitigations!$L$10</f>
        <v>55</v>
      </c>
      <c r="N276" s="59">
        <f>AA276*Mitigations!$L$10</f>
        <v>44</v>
      </c>
      <c r="O276" s="59"/>
      <c r="P276" s="59">
        <v>8.5</v>
      </c>
      <c r="Q276" s="59">
        <v>8.5</v>
      </c>
      <c r="R276" s="59">
        <v>9.09</v>
      </c>
      <c r="S276" s="59">
        <v>7.38</v>
      </c>
      <c r="T276" s="59">
        <v>5</v>
      </c>
      <c r="U276" s="59">
        <v>4</v>
      </c>
      <c r="V276" s="59">
        <v>2</v>
      </c>
      <c r="W276" s="59">
        <v>7</v>
      </c>
      <c r="X276" s="59">
        <v>102</v>
      </c>
      <c r="Y276" s="59">
        <v>59</v>
      </c>
      <c r="Z276" s="59">
        <v>55</v>
      </c>
      <c r="AA276" s="59">
        <v>44</v>
      </c>
    </row>
    <row r="277" spans="1:27" x14ac:dyDescent="0.35">
      <c r="A277" s="59"/>
      <c r="B277" s="59"/>
      <c r="C277" s="59">
        <f>P277*Mitigations!$J$10</f>
        <v>11.9</v>
      </c>
      <c r="D277" s="59">
        <f>Q277*Mitigations!$J$10</f>
        <v>8.1999999999999993</v>
      </c>
      <c r="E277" s="59">
        <f>R277*Mitigations!$J$10</f>
        <v>7.9200000000000008</v>
      </c>
      <c r="F277" s="59">
        <f>S277*Mitigations!$J$10</f>
        <v>6.57</v>
      </c>
      <c r="G277" s="59">
        <f>T277*Mitigations!$K$10</f>
        <v>4</v>
      </c>
      <c r="H277" s="59">
        <f>U277*Mitigations!$K$10</f>
        <v>3</v>
      </c>
      <c r="I277" s="59">
        <f>V277*Mitigations!$K$10</f>
        <v>3</v>
      </c>
      <c r="J277" s="59">
        <f>W277*Mitigations!$K$10</f>
        <v>2</v>
      </c>
      <c r="K277" s="59">
        <f>X277*Mitigations!$L$10</f>
        <v>77</v>
      </c>
      <c r="L277" s="59">
        <f>Y277*Mitigations!$L$10</f>
        <v>50</v>
      </c>
      <c r="M277" s="59">
        <f>Z277*Mitigations!$L$10</f>
        <v>119</v>
      </c>
      <c r="N277" s="59">
        <f>AA277*Mitigations!$L$10</f>
        <v>78</v>
      </c>
      <c r="O277" s="59"/>
      <c r="P277" s="59">
        <v>11.9</v>
      </c>
      <c r="Q277" s="59">
        <v>8.1999999999999993</v>
      </c>
      <c r="R277" s="59">
        <v>7.9200000000000008</v>
      </c>
      <c r="S277" s="59">
        <v>6.57</v>
      </c>
      <c r="T277" s="59">
        <v>4</v>
      </c>
      <c r="U277" s="59">
        <v>3</v>
      </c>
      <c r="V277" s="59">
        <v>3</v>
      </c>
      <c r="W277" s="59">
        <v>2</v>
      </c>
      <c r="X277" s="59">
        <v>77</v>
      </c>
      <c r="Y277" s="59">
        <v>50</v>
      </c>
      <c r="Z277" s="59">
        <v>119</v>
      </c>
      <c r="AA277" s="59">
        <v>78</v>
      </c>
    </row>
    <row r="278" spans="1:27" x14ac:dyDescent="0.35">
      <c r="A278" s="59"/>
      <c r="B278" s="59"/>
      <c r="C278" s="59">
        <f>P278*Mitigations!$J$10</f>
        <v>10</v>
      </c>
      <c r="D278" s="59">
        <f>Q278*Mitigations!$J$10</f>
        <v>9</v>
      </c>
      <c r="E278" s="59">
        <f>R278*Mitigations!$J$10</f>
        <v>7.4700000000000006</v>
      </c>
      <c r="F278" s="59">
        <f>S278*Mitigations!$J$10</f>
        <v>9.18</v>
      </c>
      <c r="G278" s="59">
        <f>T278*Mitigations!$K$10</f>
        <v>8</v>
      </c>
      <c r="H278" s="59">
        <f>U278*Mitigations!$K$10</f>
        <v>3</v>
      </c>
      <c r="I278" s="59">
        <f>V278*Mitigations!$K$10</f>
        <v>5</v>
      </c>
      <c r="J278" s="59">
        <f>W278*Mitigations!$K$10</f>
        <v>2</v>
      </c>
      <c r="K278" s="59">
        <f>X278*Mitigations!$L$10</f>
        <v>76</v>
      </c>
      <c r="L278" s="59">
        <f>Y278*Mitigations!$L$10</f>
        <v>34</v>
      </c>
      <c r="M278" s="59">
        <f>Z278*Mitigations!$L$10</f>
        <v>81</v>
      </c>
      <c r="N278" s="59">
        <f>AA278*Mitigations!$L$10</f>
        <v>54</v>
      </c>
      <c r="O278" s="59"/>
      <c r="P278" s="59">
        <v>10</v>
      </c>
      <c r="Q278" s="59">
        <v>9</v>
      </c>
      <c r="R278" s="59">
        <v>7.4700000000000006</v>
      </c>
      <c r="S278" s="59">
        <v>9.18</v>
      </c>
      <c r="T278" s="59">
        <v>8</v>
      </c>
      <c r="U278" s="59">
        <v>3</v>
      </c>
      <c r="V278" s="59">
        <v>5</v>
      </c>
      <c r="W278" s="59">
        <v>2</v>
      </c>
      <c r="X278" s="59">
        <v>76</v>
      </c>
      <c r="Y278" s="59">
        <v>34</v>
      </c>
      <c r="Z278" s="59">
        <v>81</v>
      </c>
      <c r="AA278" s="59">
        <v>54</v>
      </c>
    </row>
    <row r="279" spans="1:27" x14ac:dyDescent="0.35">
      <c r="A279" s="59"/>
      <c r="B279" s="59"/>
      <c r="C279" s="59">
        <f>P279*Mitigations!$J$10</f>
        <v>8.9</v>
      </c>
      <c r="D279" s="59">
        <f>Q279*Mitigations!$J$10</f>
        <v>8.6999999999999993</v>
      </c>
      <c r="E279" s="59">
        <f>R279*Mitigations!$J$10</f>
        <v>10.53</v>
      </c>
      <c r="F279" s="59">
        <f>S279*Mitigations!$J$10</f>
        <v>8.4600000000000009</v>
      </c>
      <c r="G279" s="59">
        <f>T279*Mitigations!$K$10</f>
        <v>2</v>
      </c>
      <c r="H279" s="59">
        <f>U279*Mitigations!$K$10</f>
        <v>3</v>
      </c>
      <c r="I279" s="59">
        <f>V279*Mitigations!$K$10</f>
        <v>3</v>
      </c>
      <c r="J279" s="59">
        <f>W279*Mitigations!$K$10</f>
        <v>6</v>
      </c>
      <c r="K279" s="59">
        <f>X279*Mitigations!$L$10</f>
        <v>105</v>
      </c>
      <c r="L279" s="59">
        <f>Y279*Mitigations!$L$10</f>
        <v>20</v>
      </c>
      <c r="M279" s="59">
        <f>Z279*Mitigations!$L$10</f>
        <v>119</v>
      </c>
      <c r="N279" s="59">
        <f>AA279*Mitigations!$L$10</f>
        <v>43</v>
      </c>
      <c r="O279" s="59"/>
      <c r="P279" s="59">
        <v>8.9</v>
      </c>
      <c r="Q279" s="59">
        <v>8.6999999999999993</v>
      </c>
      <c r="R279" s="59">
        <v>10.53</v>
      </c>
      <c r="S279" s="59">
        <v>8.4600000000000009</v>
      </c>
      <c r="T279" s="59">
        <v>2</v>
      </c>
      <c r="U279" s="59">
        <v>3</v>
      </c>
      <c r="V279" s="59">
        <v>3</v>
      </c>
      <c r="W279" s="59">
        <v>6</v>
      </c>
      <c r="X279" s="59">
        <v>105</v>
      </c>
      <c r="Y279" s="59">
        <v>20</v>
      </c>
      <c r="Z279" s="59">
        <v>119</v>
      </c>
      <c r="AA279" s="59">
        <v>43</v>
      </c>
    </row>
    <row r="280" spans="1:27" x14ac:dyDescent="0.35">
      <c r="A280" s="59"/>
      <c r="B280" s="59"/>
      <c r="C280" s="59">
        <f>P280*Mitigations!$J$10</f>
        <v>8.6999999999999993</v>
      </c>
      <c r="D280" s="59">
        <f>Q280*Mitigations!$J$10</f>
        <v>7.9</v>
      </c>
      <c r="E280" s="59">
        <f>R280*Mitigations!$J$10</f>
        <v>9.81</v>
      </c>
      <c r="F280" s="59">
        <f>S280*Mitigations!$J$10</f>
        <v>7.9200000000000008</v>
      </c>
      <c r="G280" s="59">
        <f>T280*Mitigations!$K$10</f>
        <v>3</v>
      </c>
      <c r="H280" s="59">
        <f>U280*Mitigations!$K$10</f>
        <v>7</v>
      </c>
      <c r="I280" s="59">
        <f>V280*Mitigations!$K$10</f>
        <v>6</v>
      </c>
      <c r="J280" s="59">
        <f>W280*Mitigations!$K$10</f>
        <v>4</v>
      </c>
      <c r="K280" s="59">
        <f>X280*Mitigations!$L$10</f>
        <v>256</v>
      </c>
      <c r="L280" s="59">
        <f>Y280*Mitigations!$L$10</f>
        <v>110</v>
      </c>
      <c r="M280" s="59">
        <f>Z280*Mitigations!$L$10</f>
        <v>109</v>
      </c>
      <c r="N280" s="59">
        <f>AA280*Mitigations!$L$10</f>
        <v>49</v>
      </c>
      <c r="O280" s="59"/>
      <c r="P280" s="59">
        <v>8.6999999999999993</v>
      </c>
      <c r="Q280" s="59">
        <v>7.9</v>
      </c>
      <c r="R280" s="59">
        <v>9.81</v>
      </c>
      <c r="S280" s="59">
        <v>7.9200000000000008</v>
      </c>
      <c r="T280" s="59">
        <v>3</v>
      </c>
      <c r="U280" s="59">
        <v>7</v>
      </c>
      <c r="V280" s="59">
        <v>6</v>
      </c>
      <c r="W280" s="59">
        <v>4</v>
      </c>
      <c r="X280" s="59">
        <v>256</v>
      </c>
      <c r="Y280" s="59">
        <v>110</v>
      </c>
      <c r="Z280" s="59">
        <v>109</v>
      </c>
      <c r="AA280" s="59">
        <v>49</v>
      </c>
    </row>
    <row r="281" spans="1:27" x14ac:dyDescent="0.35">
      <c r="A281" s="59"/>
      <c r="B281" s="59"/>
      <c r="C281" s="59">
        <f>P281*Mitigations!$J$10</f>
        <v>14.3</v>
      </c>
      <c r="D281" s="59">
        <f>Q281*Mitigations!$J$10</f>
        <v>9.8000000000000007</v>
      </c>
      <c r="E281" s="59">
        <f>R281*Mitigations!$J$10</f>
        <v>9.629999999999999</v>
      </c>
      <c r="F281" s="59">
        <f>S281*Mitigations!$J$10</f>
        <v>8.2799999999999994</v>
      </c>
      <c r="G281" s="59">
        <f>T281*Mitigations!$K$10</f>
        <v>4</v>
      </c>
      <c r="H281" s="59">
        <f>U281*Mitigations!$K$10</f>
        <v>6</v>
      </c>
      <c r="I281" s="59">
        <f>V281*Mitigations!$K$10</f>
        <v>5</v>
      </c>
      <c r="J281" s="59">
        <f>W281*Mitigations!$K$10</f>
        <v>5</v>
      </c>
      <c r="K281" s="59">
        <f>X281*Mitigations!$L$10</f>
        <v>77</v>
      </c>
      <c r="L281" s="59">
        <f>Y281*Mitigations!$L$10</f>
        <v>38</v>
      </c>
      <c r="M281" s="59">
        <f>Z281*Mitigations!$L$10</f>
        <v>69</v>
      </c>
      <c r="N281" s="59">
        <f>AA281*Mitigations!$L$10</f>
        <v>38</v>
      </c>
      <c r="O281" s="59"/>
      <c r="P281" s="59">
        <v>14.3</v>
      </c>
      <c r="Q281" s="59">
        <v>9.8000000000000007</v>
      </c>
      <c r="R281" s="59">
        <v>9.629999999999999</v>
      </c>
      <c r="S281" s="59">
        <v>8.2799999999999994</v>
      </c>
      <c r="T281" s="59">
        <v>4</v>
      </c>
      <c r="U281" s="59">
        <v>6</v>
      </c>
      <c r="V281" s="59">
        <v>5</v>
      </c>
      <c r="W281" s="59">
        <v>5</v>
      </c>
      <c r="X281" s="59">
        <v>77</v>
      </c>
      <c r="Y281" s="59">
        <v>38</v>
      </c>
      <c r="Z281" s="59">
        <v>69</v>
      </c>
      <c r="AA281" s="59">
        <v>38</v>
      </c>
    </row>
    <row r="282" spans="1:27" x14ac:dyDescent="0.35">
      <c r="A282" s="59"/>
      <c r="B282" s="59"/>
      <c r="C282" s="59">
        <f>P282*Mitigations!$J$10</f>
        <v>14.1</v>
      </c>
      <c r="D282" s="59">
        <f>Q282*Mitigations!$J$10</f>
        <v>7.5</v>
      </c>
      <c r="E282" s="59">
        <f>R282*Mitigations!$J$10</f>
        <v>7.4700000000000006</v>
      </c>
      <c r="F282" s="59">
        <f>S282*Mitigations!$J$10</f>
        <v>7.5600000000000005</v>
      </c>
      <c r="G282" s="59">
        <f>T282*Mitigations!$K$10</f>
        <v>2</v>
      </c>
      <c r="H282" s="59">
        <f>U282*Mitigations!$K$10</f>
        <v>2</v>
      </c>
      <c r="I282" s="59">
        <f>V282*Mitigations!$K$10</f>
        <v>8</v>
      </c>
      <c r="J282" s="59">
        <f>W282*Mitigations!$K$10</f>
        <v>6</v>
      </c>
      <c r="K282" s="59">
        <f>X282*Mitigations!$L$10</f>
        <v>73</v>
      </c>
      <c r="L282" s="59">
        <f>Y282*Mitigations!$L$10</f>
        <v>59</v>
      </c>
      <c r="M282" s="59">
        <f>Z282*Mitigations!$L$10</f>
        <v>50</v>
      </c>
      <c r="N282" s="59">
        <f>AA282*Mitigations!$L$10</f>
        <v>41</v>
      </c>
      <c r="O282" s="59"/>
      <c r="P282" s="59">
        <v>14.1</v>
      </c>
      <c r="Q282" s="59">
        <v>7.5</v>
      </c>
      <c r="R282" s="59">
        <v>7.4700000000000006</v>
      </c>
      <c r="S282" s="59">
        <v>7.5600000000000005</v>
      </c>
      <c r="T282" s="59">
        <v>2</v>
      </c>
      <c r="U282" s="59">
        <v>2</v>
      </c>
      <c r="V282" s="59">
        <v>8</v>
      </c>
      <c r="W282" s="59">
        <v>6</v>
      </c>
      <c r="X282" s="59">
        <v>73</v>
      </c>
      <c r="Y282" s="59">
        <v>59</v>
      </c>
      <c r="Z282" s="59">
        <v>50</v>
      </c>
      <c r="AA282" s="59">
        <v>41</v>
      </c>
    </row>
    <row r="283" spans="1:27" x14ac:dyDescent="0.35">
      <c r="A283" s="59"/>
      <c r="B283" s="59"/>
      <c r="C283" s="59">
        <f>P283*Mitigations!$J$10</f>
        <v>11.2</v>
      </c>
      <c r="D283" s="59">
        <f>Q283*Mitigations!$J$10</f>
        <v>8.3000000000000007</v>
      </c>
      <c r="E283" s="59">
        <f>R283*Mitigations!$J$10</f>
        <v>9.09</v>
      </c>
      <c r="F283" s="59">
        <f>S283*Mitigations!$J$10</f>
        <v>6.84</v>
      </c>
      <c r="G283" s="59">
        <f>T283*Mitigations!$K$10</f>
        <v>3</v>
      </c>
      <c r="H283" s="59">
        <f>U283*Mitigations!$K$10</f>
        <v>6</v>
      </c>
      <c r="I283" s="59">
        <f>V283*Mitigations!$K$10</f>
        <v>4</v>
      </c>
      <c r="J283" s="59">
        <f>W283*Mitigations!$K$10</f>
        <v>2</v>
      </c>
      <c r="K283" s="59">
        <f>X283*Mitigations!$L$10</f>
        <v>75</v>
      </c>
      <c r="L283" s="59">
        <f>Y283*Mitigations!$L$10</f>
        <v>54</v>
      </c>
      <c r="M283" s="59">
        <f>Z283*Mitigations!$L$10</f>
        <v>56</v>
      </c>
      <c r="N283" s="59">
        <f>AA283*Mitigations!$L$10</f>
        <v>43</v>
      </c>
      <c r="O283" s="59"/>
      <c r="P283" s="59">
        <v>11.2</v>
      </c>
      <c r="Q283" s="59">
        <v>8.3000000000000007</v>
      </c>
      <c r="R283" s="59">
        <v>9.09</v>
      </c>
      <c r="S283" s="59">
        <v>6.84</v>
      </c>
      <c r="T283" s="59">
        <v>3</v>
      </c>
      <c r="U283" s="59">
        <v>6</v>
      </c>
      <c r="V283" s="59">
        <v>4</v>
      </c>
      <c r="W283" s="59">
        <v>2</v>
      </c>
      <c r="X283" s="59">
        <v>75</v>
      </c>
      <c r="Y283" s="59">
        <v>54</v>
      </c>
      <c r="Z283" s="59">
        <v>56</v>
      </c>
      <c r="AA283" s="59">
        <v>43</v>
      </c>
    </row>
    <row r="284" spans="1:27" x14ac:dyDescent="0.35">
      <c r="A284" s="59"/>
      <c r="B284" s="59"/>
      <c r="C284" s="59">
        <f>P284*Mitigations!$J$10</f>
        <v>8.6</v>
      </c>
      <c r="D284" s="59">
        <f>Q284*Mitigations!$J$10</f>
        <v>8.1999999999999993</v>
      </c>
      <c r="E284" s="59">
        <f>R284*Mitigations!$J$10</f>
        <v>11.700000000000001</v>
      </c>
      <c r="F284" s="59">
        <f>S284*Mitigations!$J$10</f>
        <v>7.5600000000000005</v>
      </c>
      <c r="G284" s="59">
        <f>T284*Mitigations!$K$10</f>
        <v>6</v>
      </c>
      <c r="H284" s="59">
        <f>U284*Mitigations!$K$10</f>
        <v>7</v>
      </c>
      <c r="I284" s="59">
        <f>V284*Mitigations!$K$10</f>
        <v>6</v>
      </c>
      <c r="J284" s="59">
        <f>W284*Mitigations!$K$10</f>
        <v>6</v>
      </c>
      <c r="K284" s="59">
        <f>X284*Mitigations!$L$10</f>
        <v>115</v>
      </c>
      <c r="L284" s="59">
        <f>Y284*Mitigations!$L$10</f>
        <v>30</v>
      </c>
      <c r="M284" s="59">
        <f>Z284*Mitigations!$L$10</f>
        <v>133</v>
      </c>
      <c r="N284" s="59">
        <f>AA284*Mitigations!$L$10</f>
        <v>64</v>
      </c>
      <c r="O284" s="59"/>
      <c r="P284" s="59">
        <v>8.6</v>
      </c>
      <c r="Q284" s="59">
        <v>8.1999999999999993</v>
      </c>
      <c r="R284" s="59">
        <v>11.700000000000001</v>
      </c>
      <c r="S284" s="59">
        <v>7.5600000000000005</v>
      </c>
      <c r="T284" s="59">
        <v>6</v>
      </c>
      <c r="U284" s="59">
        <v>7</v>
      </c>
      <c r="V284" s="59">
        <v>6</v>
      </c>
      <c r="W284" s="59">
        <v>6</v>
      </c>
      <c r="X284" s="59">
        <v>115</v>
      </c>
      <c r="Y284" s="59">
        <v>30</v>
      </c>
      <c r="Z284" s="59">
        <v>133</v>
      </c>
      <c r="AA284" s="59">
        <v>64</v>
      </c>
    </row>
    <row r="285" spans="1:27" x14ac:dyDescent="0.35">
      <c r="A285" s="59"/>
      <c r="B285" s="59"/>
      <c r="C285" s="59">
        <f>P285*Mitigations!$J$10</f>
        <v>14.2</v>
      </c>
      <c r="D285" s="59">
        <f>Q285*Mitigations!$J$10</f>
        <v>6.3</v>
      </c>
      <c r="E285" s="59">
        <f>R285*Mitigations!$J$10</f>
        <v>11.610000000000001</v>
      </c>
      <c r="F285" s="59">
        <f>S285*Mitigations!$J$10</f>
        <v>8.5500000000000007</v>
      </c>
      <c r="G285" s="59">
        <f>T285*Mitigations!$K$10</f>
        <v>4</v>
      </c>
      <c r="H285" s="59">
        <f>U285*Mitigations!$K$10</f>
        <v>1</v>
      </c>
      <c r="I285" s="59">
        <f>V285*Mitigations!$K$10</f>
        <v>7</v>
      </c>
      <c r="J285" s="59">
        <f>W285*Mitigations!$K$10</f>
        <v>5</v>
      </c>
      <c r="K285" s="59">
        <f>X285*Mitigations!$L$10</f>
        <v>181</v>
      </c>
      <c r="L285" s="59">
        <f>Y285*Mitigations!$L$10</f>
        <v>21</v>
      </c>
      <c r="M285" s="59">
        <f>Z285*Mitigations!$L$10</f>
        <v>107</v>
      </c>
      <c r="N285" s="59">
        <f>AA285*Mitigations!$L$10</f>
        <v>45</v>
      </c>
      <c r="O285" s="59"/>
      <c r="P285" s="59">
        <v>14.2</v>
      </c>
      <c r="Q285" s="59">
        <v>6.3</v>
      </c>
      <c r="R285" s="59">
        <v>11.610000000000001</v>
      </c>
      <c r="S285" s="59">
        <v>8.5500000000000007</v>
      </c>
      <c r="T285" s="59">
        <v>4</v>
      </c>
      <c r="U285" s="59">
        <v>1</v>
      </c>
      <c r="V285" s="59">
        <v>7</v>
      </c>
      <c r="W285" s="59">
        <v>5</v>
      </c>
      <c r="X285" s="59">
        <v>181</v>
      </c>
      <c r="Y285" s="59">
        <v>21</v>
      </c>
      <c r="Z285" s="59">
        <v>107</v>
      </c>
      <c r="AA285" s="59">
        <v>45</v>
      </c>
    </row>
    <row r="286" spans="1:27" x14ac:dyDescent="0.35">
      <c r="A286" s="59"/>
      <c r="B286" s="59"/>
      <c r="C286" s="59">
        <f>P286*Mitigations!$J$10</f>
        <v>11.3</v>
      </c>
      <c r="D286" s="59">
        <f>Q286*Mitigations!$J$10</f>
        <v>7</v>
      </c>
      <c r="E286" s="59">
        <f>R286*Mitigations!$J$10</f>
        <v>7.8299999999999992</v>
      </c>
      <c r="F286" s="59">
        <f>S286*Mitigations!$J$10</f>
        <v>8.91</v>
      </c>
      <c r="G286" s="59">
        <f>T286*Mitigations!$K$10</f>
        <v>5</v>
      </c>
      <c r="H286" s="59">
        <f>U286*Mitigations!$K$10</f>
        <v>5</v>
      </c>
      <c r="I286" s="59">
        <f>V286*Mitigations!$K$10</f>
        <v>5</v>
      </c>
      <c r="J286" s="59">
        <f>W286*Mitigations!$K$10</f>
        <v>7</v>
      </c>
      <c r="K286" s="59">
        <f>X286*Mitigations!$L$10</f>
        <v>138</v>
      </c>
      <c r="L286" s="59">
        <f>Y286*Mitigations!$L$10</f>
        <v>26</v>
      </c>
      <c r="M286" s="59">
        <f>Z286*Mitigations!$L$10</f>
        <v>101</v>
      </c>
      <c r="N286" s="59">
        <f>AA286*Mitigations!$L$10</f>
        <v>25</v>
      </c>
      <c r="O286" s="59"/>
      <c r="P286" s="59">
        <v>11.3</v>
      </c>
      <c r="Q286" s="59">
        <v>7</v>
      </c>
      <c r="R286" s="59">
        <v>7.8299999999999992</v>
      </c>
      <c r="S286" s="59">
        <v>8.91</v>
      </c>
      <c r="T286" s="59">
        <v>5</v>
      </c>
      <c r="U286" s="59">
        <v>5</v>
      </c>
      <c r="V286" s="59">
        <v>5</v>
      </c>
      <c r="W286" s="59">
        <v>7</v>
      </c>
      <c r="X286" s="59">
        <v>138</v>
      </c>
      <c r="Y286" s="59">
        <v>26</v>
      </c>
      <c r="Z286" s="59">
        <v>101</v>
      </c>
      <c r="AA286" s="59">
        <v>25</v>
      </c>
    </row>
    <row r="287" spans="1:27" x14ac:dyDescent="0.35">
      <c r="A287" s="59"/>
      <c r="B287" s="59"/>
      <c r="C287" s="59">
        <f>P287*Mitigations!$J$10</f>
        <v>8.6999999999999993</v>
      </c>
      <c r="D287" s="59">
        <f>Q287*Mitigations!$J$10</f>
        <v>8</v>
      </c>
      <c r="E287" s="59">
        <f>R287*Mitigations!$J$10</f>
        <v>8.2799999999999994</v>
      </c>
      <c r="F287" s="59">
        <f>S287*Mitigations!$J$10</f>
        <v>6.66</v>
      </c>
      <c r="G287" s="59">
        <f>T287*Mitigations!$K$10</f>
        <v>6</v>
      </c>
      <c r="H287" s="59">
        <f>U287*Mitigations!$K$10</f>
        <v>3</v>
      </c>
      <c r="I287" s="59">
        <f>V287*Mitigations!$K$10</f>
        <v>8</v>
      </c>
      <c r="J287" s="59">
        <f>W287*Mitigations!$K$10</f>
        <v>8</v>
      </c>
      <c r="K287" s="59">
        <f>X287*Mitigations!$L$10</f>
        <v>334</v>
      </c>
      <c r="L287" s="59">
        <f>Y287*Mitigations!$L$10</f>
        <v>19</v>
      </c>
      <c r="M287" s="59">
        <f>Z287*Mitigations!$L$10</f>
        <v>68</v>
      </c>
      <c r="N287" s="59">
        <f>AA287*Mitigations!$L$10</f>
        <v>45</v>
      </c>
      <c r="O287" s="59"/>
      <c r="P287" s="59">
        <v>8.6999999999999993</v>
      </c>
      <c r="Q287" s="59">
        <v>8</v>
      </c>
      <c r="R287" s="59">
        <v>8.2799999999999994</v>
      </c>
      <c r="S287" s="59">
        <v>6.66</v>
      </c>
      <c r="T287" s="59">
        <v>6</v>
      </c>
      <c r="U287" s="59">
        <v>3</v>
      </c>
      <c r="V287" s="59">
        <v>8</v>
      </c>
      <c r="W287" s="59">
        <v>8</v>
      </c>
      <c r="X287" s="59">
        <v>334</v>
      </c>
      <c r="Y287" s="59">
        <v>19</v>
      </c>
      <c r="Z287" s="59">
        <v>68</v>
      </c>
      <c r="AA287" s="59">
        <v>45</v>
      </c>
    </row>
    <row r="288" spans="1:27" x14ac:dyDescent="0.35">
      <c r="A288" s="59"/>
      <c r="B288" s="59"/>
      <c r="C288" s="59">
        <f>P288*Mitigations!$J$10</f>
        <v>13.1</v>
      </c>
      <c r="D288" s="59">
        <f>Q288*Mitigations!$J$10</f>
        <v>9.1999999999999993</v>
      </c>
      <c r="E288" s="59">
        <f>R288*Mitigations!$J$10</f>
        <v>9.9</v>
      </c>
      <c r="F288" s="59">
        <f>S288*Mitigations!$J$10</f>
        <v>6.9300000000000006</v>
      </c>
      <c r="G288" s="59">
        <f>T288*Mitigations!$K$10</f>
        <v>5</v>
      </c>
      <c r="H288" s="59">
        <f>U288*Mitigations!$K$10</f>
        <v>4</v>
      </c>
      <c r="I288" s="59">
        <f>V288*Mitigations!$K$10</f>
        <v>3</v>
      </c>
      <c r="J288" s="59">
        <f>W288*Mitigations!$K$10</f>
        <v>9</v>
      </c>
      <c r="K288" s="59">
        <f>X288*Mitigations!$L$10</f>
        <v>176</v>
      </c>
      <c r="L288" s="59">
        <f>Y288*Mitigations!$L$10</f>
        <v>17</v>
      </c>
      <c r="M288" s="59">
        <f>Z288*Mitigations!$L$10</f>
        <v>65</v>
      </c>
      <c r="N288" s="59">
        <f>AA288*Mitigations!$L$10</f>
        <v>52</v>
      </c>
      <c r="O288" s="59"/>
      <c r="P288" s="59">
        <v>13.1</v>
      </c>
      <c r="Q288" s="59">
        <v>9.1999999999999993</v>
      </c>
      <c r="R288" s="59">
        <v>9.9</v>
      </c>
      <c r="S288" s="59">
        <v>6.9300000000000006</v>
      </c>
      <c r="T288" s="59">
        <v>5</v>
      </c>
      <c r="U288" s="59">
        <v>4</v>
      </c>
      <c r="V288" s="59">
        <v>3</v>
      </c>
      <c r="W288" s="59">
        <v>9</v>
      </c>
      <c r="X288" s="59">
        <v>176</v>
      </c>
      <c r="Y288" s="59">
        <v>17</v>
      </c>
      <c r="Z288" s="59">
        <v>65</v>
      </c>
      <c r="AA288" s="59">
        <v>52</v>
      </c>
    </row>
    <row r="289" spans="1:27" x14ac:dyDescent="0.35">
      <c r="A289" s="59"/>
      <c r="B289" s="59"/>
      <c r="C289" s="59">
        <f>P289*Mitigations!$J$10</f>
        <v>10.8</v>
      </c>
      <c r="D289" s="59">
        <f>Q289*Mitigations!$J$10</f>
        <v>9</v>
      </c>
      <c r="E289" s="59">
        <f>R289*Mitigations!$J$10</f>
        <v>10.620000000000001</v>
      </c>
      <c r="F289" s="59">
        <f>S289*Mitigations!$J$10</f>
        <v>8.01</v>
      </c>
      <c r="G289" s="59">
        <f>T289*Mitigations!$K$10</f>
        <v>3</v>
      </c>
      <c r="H289" s="59">
        <f>U289*Mitigations!$K$10</f>
        <v>2</v>
      </c>
      <c r="I289" s="59">
        <f>V289*Mitigations!$K$10</f>
        <v>5</v>
      </c>
      <c r="J289" s="59">
        <f>W289*Mitigations!$K$10</f>
        <v>8</v>
      </c>
      <c r="K289" s="59">
        <f>X289*Mitigations!$L$10</f>
        <v>137</v>
      </c>
      <c r="L289" s="59">
        <f>Y289*Mitigations!$L$10</f>
        <v>19</v>
      </c>
      <c r="M289" s="59">
        <f>Z289*Mitigations!$L$10</f>
        <v>34</v>
      </c>
      <c r="N289" s="59">
        <f>AA289*Mitigations!$L$10</f>
        <v>23</v>
      </c>
      <c r="O289" s="59"/>
      <c r="P289" s="59">
        <v>10.8</v>
      </c>
      <c r="Q289" s="59">
        <v>9</v>
      </c>
      <c r="R289" s="59">
        <v>10.620000000000001</v>
      </c>
      <c r="S289" s="59">
        <v>8.01</v>
      </c>
      <c r="T289" s="59">
        <v>3</v>
      </c>
      <c r="U289" s="59">
        <v>2</v>
      </c>
      <c r="V289" s="59">
        <v>5</v>
      </c>
      <c r="W289" s="59">
        <v>8</v>
      </c>
      <c r="X289" s="59">
        <v>137</v>
      </c>
      <c r="Y289" s="59">
        <v>19</v>
      </c>
      <c r="Z289" s="59">
        <v>34</v>
      </c>
      <c r="AA289" s="59">
        <v>23</v>
      </c>
    </row>
    <row r="290" spans="1:27" x14ac:dyDescent="0.35">
      <c r="A290" s="59"/>
      <c r="B290" s="59"/>
      <c r="C290" s="59">
        <f>P290*Mitigations!$J$10</f>
        <v>8.6</v>
      </c>
      <c r="D290" s="59">
        <f>Q290*Mitigations!$J$10</f>
        <v>7.3</v>
      </c>
      <c r="E290" s="59">
        <f>R290*Mitigations!$J$10</f>
        <v>8.91</v>
      </c>
      <c r="F290" s="59">
        <f>S290*Mitigations!$J$10</f>
        <v>8.82</v>
      </c>
      <c r="G290" s="59">
        <f>T290*Mitigations!$K$10</f>
        <v>2</v>
      </c>
      <c r="H290" s="59">
        <f>U290*Mitigations!$K$10</f>
        <v>6</v>
      </c>
      <c r="I290" s="59">
        <f>V290*Mitigations!$K$10</f>
        <v>5</v>
      </c>
      <c r="J290" s="59">
        <f>W290*Mitigations!$K$10</f>
        <v>4</v>
      </c>
      <c r="K290" s="59">
        <f>X290*Mitigations!$L$10</f>
        <v>95</v>
      </c>
      <c r="L290" s="59">
        <f>Y290*Mitigations!$L$10</f>
        <v>78</v>
      </c>
      <c r="M290" s="59">
        <f>Z290*Mitigations!$L$10</f>
        <v>60</v>
      </c>
      <c r="N290" s="59">
        <f>AA290*Mitigations!$L$10</f>
        <v>74</v>
      </c>
      <c r="O290" s="59"/>
      <c r="P290" s="59">
        <v>8.6</v>
      </c>
      <c r="Q290" s="59">
        <v>7.3</v>
      </c>
      <c r="R290" s="59">
        <v>8.91</v>
      </c>
      <c r="S290" s="59">
        <v>8.82</v>
      </c>
      <c r="T290" s="59">
        <v>2</v>
      </c>
      <c r="U290" s="59">
        <v>6</v>
      </c>
      <c r="V290" s="59">
        <v>5</v>
      </c>
      <c r="W290" s="59">
        <v>4</v>
      </c>
      <c r="X290" s="59">
        <v>95</v>
      </c>
      <c r="Y290" s="59">
        <v>78</v>
      </c>
      <c r="Z290" s="59">
        <v>60</v>
      </c>
      <c r="AA290" s="59">
        <v>74</v>
      </c>
    </row>
    <row r="291" spans="1:27" x14ac:dyDescent="0.35">
      <c r="A291" s="59"/>
      <c r="B291" s="59"/>
      <c r="C291" s="59">
        <f>P291*Mitigations!$J$10</f>
        <v>7.7</v>
      </c>
      <c r="D291" s="59">
        <f>Q291*Mitigations!$J$10</f>
        <v>8.6</v>
      </c>
      <c r="E291" s="59">
        <f>R291*Mitigations!$J$10</f>
        <v>8.91</v>
      </c>
      <c r="F291" s="59">
        <f>S291*Mitigations!$J$10</f>
        <v>6.3</v>
      </c>
      <c r="G291" s="59">
        <f>T291*Mitigations!$K$10</f>
        <v>8</v>
      </c>
      <c r="H291" s="59">
        <f>U291*Mitigations!$K$10</f>
        <v>2</v>
      </c>
      <c r="I291" s="59">
        <f>V291*Mitigations!$K$10</f>
        <v>2</v>
      </c>
      <c r="J291" s="59">
        <f>W291*Mitigations!$K$10</f>
        <v>7</v>
      </c>
      <c r="K291" s="59">
        <f>X291*Mitigations!$L$10</f>
        <v>104</v>
      </c>
      <c r="L291" s="59">
        <f>Y291*Mitigations!$L$10</f>
        <v>65</v>
      </c>
      <c r="M291" s="59">
        <f>Z291*Mitigations!$L$10</f>
        <v>153</v>
      </c>
      <c r="N291" s="59">
        <f>AA291*Mitigations!$L$10</f>
        <v>66</v>
      </c>
      <c r="O291" s="59"/>
      <c r="P291" s="59">
        <v>7.7</v>
      </c>
      <c r="Q291" s="59">
        <v>8.6</v>
      </c>
      <c r="R291" s="59">
        <v>8.91</v>
      </c>
      <c r="S291" s="59">
        <v>6.3</v>
      </c>
      <c r="T291" s="59">
        <v>8</v>
      </c>
      <c r="U291" s="59">
        <v>2</v>
      </c>
      <c r="V291" s="59">
        <v>2</v>
      </c>
      <c r="W291" s="59">
        <v>7</v>
      </c>
      <c r="X291" s="59">
        <v>104</v>
      </c>
      <c r="Y291" s="59">
        <v>65</v>
      </c>
      <c r="Z291" s="59">
        <v>153</v>
      </c>
      <c r="AA291" s="59">
        <v>66</v>
      </c>
    </row>
    <row r="292" spans="1:27" x14ac:dyDescent="0.35">
      <c r="A292" s="59"/>
      <c r="B292" s="59"/>
      <c r="C292" s="59">
        <f>P292*Mitigations!$J$10</f>
        <v>11.3</v>
      </c>
      <c r="D292" s="59">
        <f>Q292*Mitigations!$J$10</f>
        <v>7.7</v>
      </c>
      <c r="E292" s="59">
        <f>R292*Mitigations!$J$10</f>
        <v>9.7200000000000006</v>
      </c>
      <c r="F292" s="59">
        <f>S292*Mitigations!$J$10</f>
        <v>8.01</v>
      </c>
      <c r="G292" s="59">
        <f>T292*Mitigations!$K$10</f>
        <v>6</v>
      </c>
      <c r="H292" s="59">
        <f>U292*Mitigations!$K$10</f>
        <v>1</v>
      </c>
      <c r="I292" s="59">
        <f>V292*Mitigations!$K$10</f>
        <v>4</v>
      </c>
      <c r="J292" s="59">
        <f>W292*Mitigations!$K$10</f>
        <v>4</v>
      </c>
      <c r="K292" s="59">
        <f>X292*Mitigations!$L$10</f>
        <v>135</v>
      </c>
      <c r="L292" s="59">
        <f>Y292*Mitigations!$L$10</f>
        <v>37</v>
      </c>
      <c r="M292" s="59">
        <f>Z292*Mitigations!$L$10</f>
        <v>64</v>
      </c>
      <c r="N292" s="59">
        <f>AA292*Mitigations!$L$10</f>
        <v>44</v>
      </c>
      <c r="O292" s="59"/>
      <c r="P292" s="59">
        <v>11.3</v>
      </c>
      <c r="Q292" s="59">
        <v>7.7</v>
      </c>
      <c r="R292" s="59">
        <v>9.7200000000000006</v>
      </c>
      <c r="S292" s="59">
        <v>8.01</v>
      </c>
      <c r="T292" s="59">
        <v>6</v>
      </c>
      <c r="U292" s="59">
        <v>1</v>
      </c>
      <c r="V292" s="59">
        <v>4</v>
      </c>
      <c r="W292" s="59">
        <v>4</v>
      </c>
      <c r="X292" s="59">
        <v>135</v>
      </c>
      <c r="Y292" s="59">
        <v>37</v>
      </c>
      <c r="Z292" s="59">
        <v>64</v>
      </c>
      <c r="AA292" s="59">
        <v>44</v>
      </c>
    </row>
    <row r="293" spans="1:27" x14ac:dyDescent="0.35">
      <c r="A293" s="59"/>
      <c r="B293" s="59"/>
      <c r="C293" s="59">
        <f>P293*Mitigations!$J$10</f>
        <v>8.1999999999999993</v>
      </c>
      <c r="D293" s="59">
        <f>Q293*Mitigations!$J$10</f>
        <v>8.6</v>
      </c>
      <c r="E293" s="59">
        <f>R293*Mitigations!$J$10</f>
        <v>11.16</v>
      </c>
      <c r="F293" s="59">
        <f>S293*Mitigations!$J$10</f>
        <v>9.18</v>
      </c>
      <c r="G293" s="59">
        <f>T293*Mitigations!$K$10</f>
        <v>4</v>
      </c>
      <c r="H293" s="59">
        <f>U293*Mitigations!$K$10</f>
        <v>3</v>
      </c>
      <c r="I293" s="59">
        <f>V293*Mitigations!$K$10</f>
        <v>9</v>
      </c>
      <c r="J293" s="59">
        <f>W293*Mitigations!$K$10</f>
        <v>3</v>
      </c>
      <c r="K293" s="59">
        <f>X293*Mitigations!$L$10</f>
        <v>162</v>
      </c>
      <c r="L293" s="59">
        <f>Y293*Mitigations!$L$10</f>
        <v>23</v>
      </c>
      <c r="M293" s="59">
        <f>Z293*Mitigations!$L$10</f>
        <v>174</v>
      </c>
      <c r="N293" s="59">
        <f>AA293*Mitigations!$L$10</f>
        <v>63</v>
      </c>
      <c r="O293" s="59"/>
      <c r="P293" s="59">
        <v>8.1999999999999993</v>
      </c>
      <c r="Q293" s="59">
        <v>8.6</v>
      </c>
      <c r="R293" s="59">
        <v>11.16</v>
      </c>
      <c r="S293" s="59">
        <v>9.18</v>
      </c>
      <c r="T293" s="59">
        <v>4</v>
      </c>
      <c r="U293" s="59">
        <v>3</v>
      </c>
      <c r="V293" s="59">
        <v>9</v>
      </c>
      <c r="W293" s="59">
        <v>3</v>
      </c>
      <c r="X293" s="59">
        <v>162</v>
      </c>
      <c r="Y293" s="59">
        <v>23</v>
      </c>
      <c r="Z293" s="59">
        <v>174</v>
      </c>
      <c r="AA293" s="59">
        <v>63</v>
      </c>
    </row>
    <row r="294" spans="1:27" x14ac:dyDescent="0.35">
      <c r="A294" s="59"/>
      <c r="B294" s="59"/>
      <c r="C294" s="59">
        <f>P294*Mitigations!$J$10</f>
        <v>8.6</v>
      </c>
      <c r="D294" s="59">
        <f>Q294*Mitigations!$J$10</f>
        <v>9.1</v>
      </c>
      <c r="E294" s="59">
        <f>R294*Mitigations!$J$10</f>
        <v>9.5399999999999991</v>
      </c>
      <c r="F294" s="59">
        <f>S294*Mitigations!$J$10</f>
        <v>8.370000000000001</v>
      </c>
      <c r="G294" s="59">
        <f>T294*Mitigations!$K$10</f>
        <v>3</v>
      </c>
      <c r="H294" s="59">
        <f>U294*Mitigations!$K$10</f>
        <v>1</v>
      </c>
      <c r="I294" s="59">
        <f>V294*Mitigations!$K$10</f>
        <v>10</v>
      </c>
      <c r="J294" s="59">
        <f>W294*Mitigations!$K$10</f>
        <v>2</v>
      </c>
      <c r="K294" s="59">
        <f>X294*Mitigations!$L$10</f>
        <v>222</v>
      </c>
      <c r="L294" s="59">
        <f>Y294*Mitigations!$L$10</f>
        <v>27</v>
      </c>
      <c r="M294" s="59">
        <f>Z294*Mitigations!$L$10</f>
        <v>66</v>
      </c>
      <c r="N294" s="59">
        <f>AA294*Mitigations!$L$10</f>
        <v>64</v>
      </c>
      <c r="O294" s="59"/>
      <c r="P294" s="59">
        <v>8.6</v>
      </c>
      <c r="Q294" s="59">
        <v>9.1</v>
      </c>
      <c r="R294" s="59">
        <v>9.5399999999999991</v>
      </c>
      <c r="S294" s="59">
        <v>8.370000000000001</v>
      </c>
      <c r="T294" s="59">
        <v>3</v>
      </c>
      <c r="U294" s="59">
        <v>1</v>
      </c>
      <c r="V294" s="59">
        <v>10</v>
      </c>
      <c r="W294" s="59">
        <v>2</v>
      </c>
      <c r="X294" s="59">
        <v>222</v>
      </c>
      <c r="Y294" s="59">
        <v>27</v>
      </c>
      <c r="Z294" s="59">
        <v>66</v>
      </c>
      <c r="AA294" s="59">
        <v>64</v>
      </c>
    </row>
    <row r="295" spans="1:27" x14ac:dyDescent="0.35">
      <c r="A295" s="59"/>
      <c r="B295" s="59"/>
      <c r="C295" s="59">
        <f>P295*Mitigations!$J$10</f>
        <v>9.8000000000000007</v>
      </c>
      <c r="D295" s="59">
        <f>Q295*Mitigations!$J$10</f>
        <v>8</v>
      </c>
      <c r="E295" s="59">
        <f>R295*Mitigations!$J$10</f>
        <v>12.24</v>
      </c>
      <c r="F295" s="59">
        <f>S295*Mitigations!$J$10</f>
        <v>8.01</v>
      </c>
      <c r="G295" s="59">
        <f>T295*Mitigations!$K$10</f>
        <v>3</v>
      </c>
      <c r="H295" s="59">
        <f>U295*Mitigations!$K$10</f>
        <v>7</v>
      </c>
      <c r="I295" s="59">
        <f>V295*Mitigations!$K$10</f>
        <v>2</v>
      </c>
      <c r="J295" s="59">
        <f>W295*Mitigations!$K$10</f>
        <v>6</v>
      </c>
      <c r="K295" s="59">
        <f>X295*Mitigations!$L$10</f>
        <v>82</v>
      </c>
      <c r="L295" s="59">
        <f>Y295*Mitigations!$L$10</f>
        <v>38</v>
      </c>
      <c r="M295" s="59">
        <f>Z295*Mitigations!$L$10</f>
        <v>94</v>
      </c>
      <c r="N295" s="59">
        <f>AA295*Mitigations!$L$10</f>
        <v>57</v>
      </c>
      <c r="O295" s="59"/>
      <c r="P295" s="59">
        <v>9.8000000000000007</v>
      </c>
      <c r="Q295" s="59">
        <v>8</v>
      </c>
      <c r="R295" s="59">
        <v>12.24</v>
      </c>
      <c r="S295" s="59">
        <v>8.01</v>
      </c>
      <c r="T295" s="59">
        <v>3</v>
      </c>
      <c r="U295" s="59">
        <v>7</v>
      </c>
      <c r="V295" s="59">
        <v>2</v>
      </c>
      <c r="W295" s="59">
        <v>6</v>
      </c>
      <c r="X295" s="59">
        <v>82</v>
      </c>
      <c r="Y295" s="59">
        <v>38</v>
      </c>
      <c r="Z295" s="59">
        <v>94</v>
      </c>
      <c r="AA295" s="59">
        <v>57</v>
      </c>
    </row>
    <row r="296" spans="1:27" x14ac:dyDescent="0.35">
      <c r="A296" s="59"/>
      <c r="B296" s="59"/>
      <c r="C296" s="59">
        <f>P296*Mitigations!$J$10</f>
        <v>9.8000000000000007</v>
      </c>
      <c r="D296" s="59">
        <f>Q296*Mitigations!$J$10</f>
        <v>7.5</v>
      </c>
      <c r="E296" s="59">
        <f>R296*Mitigations!$J$10</f>
        <v>8.2799999999999994</v>
      </c>
      <c r="F296" s="59">
        <f>S296*Mitigations!$J$10</f>
        <v>6.84</v>
      </c>
      <c r="G296" s="59">
        <f>T296*Mitigations!$K$10</f>
        <v>6</v>
      </c>
      <c r="H296" s="59">
        <f>U296*Mitigations!$K$10</f>
        <v>3</v>
      </c>
      <c r="I296" s="59">
        <f>V296*Mitigations!$K$10</f>
        <v>7</v>
      </c>
      <c r="J296" s="59">
        <f>W296*Mitigations!$K$10</f>
        <v>5</v>
      </c>
      <c r="K296" s="59">
        <f>X296*Mitigations!$L$10</f>
        <v>308</v>
      </c>
      <c r="L296" s="59">
        <f>Y296*Mitigations!$L$10</f>
        <v>44</v>
      </c>
      <c r="M296" s="59">
        <f>Z296*Mitigations!$L$10</f>
        <v>93</v>
      </c>
      <c r="N296" s="59">
        <f>AA296*Mitigations!$L$10</f>
        <v>32</v>
      </c>
      <c r="O296" s="59"/>
      <c r="P296" s="59">
        <v>9.8000000000000007</v>
      </c>
      <c r="Q296" s="59">
        <v>7.5</v>
      </c>
      <c r="R296" s="59">
        <v>8.2799999999999994</v>
      </c>
      <c r="S296" s="59">
        <v>6.84</v>
      </c>
      <c r="T296" s="59">
        <v>6</v>
      </c>
      <c r="U296" s="59">
        <v>3</v>
      </c>
      <c r="V296" s="59">
        <v>7</v>
      </c>
      <c r="W296" s="59">
        <v>5</v>
      </c>
      <c r="X296" s="59">
        <v>308</v>
      </c>
      <c r="Y296" s="59">
        <v>44</v>
      </c>
      <c r="Z296" s="59">
        <v>93</v>
      </c>
      <c r="AA296" s="59">
        <v>32</v>
      </c>
    </row>
    <row r="297" spans="1:27" x14ac:dyDescent="0.35">
      <c r="A297" s="59"/>
      <c r="B297" s="59"/>
      <c r="C297" s="59">
        <f>P297*Mitigations!$J$10</f>
        <v>9.3000000000000007</v>
      </c>
      <c r="D297" s="59">
        <f>Q297*Mitigations!$J$10</f>
        <v>9.8000000000000007</v>
      </c>
      <c r="E297" s="59">
        <f>R297*Mitigations!$J$10</f>
        <v>9.7200000000000006</v>
      </c>
      <c r="F297" s="59">
        <f>S297*Mitigations!$J$10</f>
        <v>6.3</v>
      </c>
      <c r="G297" s="59">
        <f>T297*Mitigations!$K$10</f>
        <v>5</v>
      </c>
      <c r="H297" s="59">
        <f>U297*Mitigations!$K$10</f>
        <v>4</v>
      </c>
      <c r="I297" s="59">
        <f>V297*Mitigations!$K$10</f>
        <v>2</v>
      </c>
      <c r="J297" s="59">
        <f>W297*Mitigations!$K$10</f>
        <v>5</v>
      </c>
      <c r="K297" s="59">
        <f>X297*Mitigations!$L$10</f>
        <v>107</v>
      </c>
      <c r="L297" s="59">
        <f>Y297*Mitigations!$L$10</f>
        <v>43</v>
      </c>
      <c r="M297" s="59">
        <f>Z297*Mitigations!$L$10</f>
        <v>117</v>
      </c>
      <c r="N297" s="59">
        <f>AA297*Mitigations!$L$10</f>
        <v>40</v>
      </c>
      <c r="O297" s="59"/>
      <c r="P297" s="59">
        <v>9.3000000000000007</v>
      </c>
      <c r="Q297" s="59">
        <v>9.8000000000000007</v>
      </c>
      <c r="R297" s="59">
        <v>9.7200000000000006</v>
      </c>
      <c r="S297" s="59">
        <v>6.3</v>
      </c>
      <c r="T297" s="59">
        <v>5</v>
      </c>
      <c r="U297" s="59">
        <v>4</v>
      </c>
      <c r="V297" s="59">
        <v>2</v>
      </c>
      <c r="W297" s="59">
        <v>5</v>
      </c>
      <c r="X297" s="59">
        <v>107</v>
      </c>
      <c r="Y297" s="59">
        <v>43</v>
      </c>
      <c r="Z297" s="59">
        <v>117</v>
      </c>
      <c r="AA297" s="59">
        <v>40</v>
      </c>
    </row>
    <row r="298" spans="1:27" x14ac:dyDescent="0.35">
      <c r="A298" s="59"/>
      <c r="B298" s="59"/>
      <c r="C298" s="59">
        <f>P298*Mitigations!$J$10</f>
        <v>11.3</v>
      </c>
      <c r="D298" s="59">
        <f>Q298*Mitigations!$J$10</f>
        <v>7.7</v>
      </c>
      <c r="E298" s="59">
        <f>R298*Mitigations!$J$10</f>
        <v>9.99</v>
      </c>
      <c r="F298" s="59">
        <f>S298*Mitigations!$J$10</f>
        <v>7.4700000000000006</v>
      </c>
      <c r="G298" s="59">
        <f>T298*Mitigations!$K$10</f>
        <v>0</v>
      </c>
      <c r="H298" s="59">
        <f>U298*Mitigations!$K$10</f>
        <v>6</v>
      </c>
      <c r="I298" s="59">
        <f>V298*Mitigations!$K$10</f>
        <v>3</v>
      </c>
      <c r="J298" s="59">
        <f>W298*Mitigations!$K$10</f>
        <v>9</v>
      </c>
      <c r="K298" s="59">
        <f>X298*Mitigations!$L$10</f>
        <v>144</v>
      </c>
      <c r="L298" s="59">
        <f>Y298*Mitigations!$L$10</f>
        <v>31</v>
      </c>
      <c r="M298" s="59">
        <f>Z298*Mitigations!$L$10</f>
        <v>97</v>
      </c>
      <c r="N298" s="59">
        <f>AA298*Mitigations!$L$10</f>
        <v>48</v>
      </c>
      <c r="O298" s="59"/>
      <c r="P298" s="59">
        <v>11.3</v>
      </c>
      <c r="Q298" s="59">
        <v>7.7</v>
      </c>
      <c r="R298" s="59">
        <v>9.99</v>
      </c>
      <c r="S298" s="59">
        <v>7.4700000000000006</v>
      </c>
      <c r="T298" s="59">
        <v>0</v>
      </c>
      <c r="U298" s="59">
        <v>6</v>
      </c>
      <c r="V298" s="59">
        <v>3</v>
      </c>
      <c r="W298" s="59">
        <v>9</v>
      </c>
      <c r="X298" s="59">
        <v>144</v>
      </c>
      <c r="Y298" s="59">
        <v>31</v>
      </c>
      <c r="Z298" s="59">
        <v>97</v>
      </c>
      <c r="AA298" s="59">
        <v>48</v>
      </c>
    </row>
    <row r="299" spans="1:27" x14ac:dyDescent="0.35">
      <c r="A299" s="59"/>
      <c r="B299" s="59"/>
      <c r="C299" s="59">
        <f>P299*Mitigations!$J$10</f>
        <v>9.8000000000000007</v>
      </c>
      <c r="D299" s="59">
        <f>Q299*Mitigations!$J$10</f>
        <v>6.9</v>
      </c>
      <c r="E299" s="59">
        <f>R299*Mitigations!$J$10</f>
        <v>9.99</v>
      </c>
      <c r="F299" s="59">
        <f>S299*Mitigations!$J$10</f>
        <v>7.2</v>
      </c>
      <c r="G299" s="59">
        <f>T299*Mitigations!$K$10</f>
        <v>1</v>
      </c>
      <c r="H299" s="59">
        <f>U299*Mitigations!$K$10</f>
        <v>0</v>
      </c>
      <c r="I299" s="59">
        <f>V299*Mitigations!$K$10</f>
        <v>6</v>
      </c>
      <c r="J299" s="59">
        <f>W299*Mitigations!$K$10</f>
        <v>6</v>
      </c>
      <c r="K299" s="59">
        <f>X299*Mitigations!$L$10</f>
        <v>144</v>
      </c>
      <c r="L299" s="59">
        <f>Y299*Mitigations!$L$10</f>
        <v>59</v>
      </c>
      <c r="M299" s="59">
        <f>Z299*Mitigations!$L$10</f>
        <v>107</v>
      </c>
      <c r="N299" s="59">
        <f>AA299*Mitigations!$L$10</f>
        <v>37</v>
      </c>
      <c r="O299" s="59"/>
      <c r="P299" s="59">
        <v>9.8000000000000007</v>
      </c>
      <c r="Q299" s="59">
        <v>6.9</v>
      </c>
      <c r="R299" s="59">
        <v>9.99</v>
      </c>
      <c r="S299" s="59">
        <v>7.2</v>
      </c>
      <c r="T299" s="59">
        <v>1</v>
      </c>
      <c r="U299" s="59">
        <v>0</v>
      </c>
      <c r="V299" s="59">
        <v>6</v>
      </c>
      <c r="W299" s="59">
        <v>6</v>
      </c>
      <c r="X299" s="59">
        <v>144</v>
      </c>
      <c r="Y299" s="59">
        <v>59</v>
      </c>
      <c r="Z299" s="59">
        <v>107</v>
      </c>
      <c r="AA299" s="59">
        <v>37</v>
      </c>
    </row>
    <row r="300" spans="1:27" x14ac:dyDescent="0.35">
      <c r="A300" s="59"/>
      <c r="B300" s="59"/>
      <c r="C300" s="59">
        <f>P300*Mitigations!$J$10</f>
        <v>8.3000000000000007</v>
      </c>
      <c r="D300" s="59">
        <f>Q300*Mitigations!$J$10</f>
        <v>7.5</v>
      </c>
      <c r="E300" s="59">
        <f>R300*Mitigations!$J$10</f>
        <v>10.08</v>
      </c>
      <c r="F300" s="59">
        <f>S300*Mitigations!$J$10</f>
        <v>6.48</v>
      </c>
      <c r="G300" s="59">
        <f>T300*Mitigations!$K$10</f>
        <v>6</v>
      </c>
      <c r="H300" s="59">
        <f>U300*Mitigations!$K$10</f>
        <v>1</v>
      </c>
      <c r="I300" s="59">
        <f>V300*Mitigations!$K$10</f>
        <v>7</v>
      </c>
      <c r="J300" s="59">
        <f>W300*Mitigations!$K$10</f>
        <v>1</v>
      </c>
      <c r="K300" s="59">
        <f>X300*Mitigations!$L$10</f>
        <v>74</v>
      </c>
      <c r="L300" s="59">
        <f>Y300*Mitigations!$L$10</f>
        <v>27</v>
      </c>
      <c r="M300" s="59">
        <f>Z300*Mitigations!$L$10</f>
        <v>95</v>
      </c>
      <c r="N300" s="59">
        <f>AA300*Mitigations!$L$10</f>
        <v>106</v>
      </c>
      <c r="O300" s="59"/>
      <c r="P300" s="59">
        <v>8.3000000000000007</v>
      </c>
      <c r="Q300" s="59">
        <v>7.5</v>
      </c>
      <c r="R300" s="59">
        <v>10.08</v>
      </c>
      <c r="S300" s="59">
        <v>6.48</v>
      </c>
      <c r="T300" s="59">
        <v>6</v>
      </c>
      <c r="U300" s="59">
        <v>1</v>
      </c>
      <c r="V300" s="59">
        <v>7</v>
      </c>
      <c r="W300" s="59">
        <v>1</v>
      </c>
      <c r="X300" s="59">
        <v>74</v>
      </c>
      <c r="Y300" s="59">
        <v>27</v>
      </c>
      <c r="Z300" s="59">
        <v>95</v>
      </c>
      <c r="AA300" s="59">
        <v>106</v>
      </c>
    </row>
    <row r="301" spans="1:27" x14ac:dyDescent="0.35">
      <c r="A301" s="59"/>
      <c r="B301" s="59"/>
      <c r="C301" s="59">
        <f>P301*Mitigations!$J$10</f>
        <v>8.5</v>
      </c>
      <c r="D301" s="59">
        <f>Q301*Mitigations!$J$10</f>
        <v>8.3000000000000007</v>
      </c>
      <c r="E301" s="59">
        <f>R301*Mitigations!$J$10</f>
        <v>8.4600000000000009</v>
      </c>
      <c r="F301" s="59">
        <f>S301*Mitigations!$J$10</f>
        <v>7.11</v>
      </c>
      <c r="G301" s="59">
        <f>T301*Mitigations!$K$10</f>
        <v>5</v>
      </c>
      <c r="H301" s="59">
        <f>U301*Mitigations!$K$10</f>
        <v>4</v>
      </c>
      <c r="I301" s="59">
        <f>V301*Mitigations!$K$10</f>
        <v>3</v>
      </c>
      <c r="J301" s="59">
        <f>W301*Mitigations!$K$10</f>
        <v>7</v>
      </c>
      <c r="K301" s="59">
        <f>X301*Mitigations!$L$10</f>
        <v>93</v>
      </c>
      <c r="L301" s="59">
        <f>Y301*Mitigations!$L$10</f>
        <v>30</v>
      </c>
      <c r="M301" s="59">
        <f>Z301*Mitigations!$L$10</f>
        <v>108</v>
      </c>
      <c r="N301" s="59">
        <f>AA301*Mitigations!$L$10</f>
        <v>68</v>
      </c>
      <c r="O301" s="59"/>
      <c r="P301" s="59">
        <v>8.5</v>
      </c>
      <c r="Q301" s="59">
        <v>8.3000000000000007</v>
      </c>
      <c r="R301" s="59">
        <v>8.4600000000000009</v>
      </c>
      <c r="S301" s="59">
        <v>7.11</v>
      </c>
      <c r="T301" s="59">
        <v>5</v>
      </c>
      <c r="U301" s="59">
        <v>4</v>
      </c>
      <c r="V301" s="59">
        <v>3</v>
      </c>
      <c r="W301" s="59">
        <v>7</v>
      </c>
      <c r="X301" s="59">
        <v>93</v>
      </c>
      <c r="Y301" s="59">
        <v>30</v>
      </c>
      <c r="Z301" s="59">
        <v>108</v>
      </c>
      <c r="AA301" s="59">
        <v>68</v>
      </c>
    </row>
    <row r="302" spans="1:27" x14ac:dyDescent="0.35">
      <c r="A302" s="59"/>
      <c r="B302" s="59"/>
      <c r="C302" s="59">
        <f>P302*Mitigations!$J$10</f>
        <v>11</v>
      </c>
      <c r="D302" s="59">
        <f>Q302*Mitigations!$J$10</f>
        <v>10.6</v>
      </c>
      <c r="E302" s="59">
        <f>R302*Mitigations!$J$10</f>
        <v>8.01</v>
      </c>
      <c r="F302" s="59">
        <f>S302*Mitigations!$J$10</f>
        <v>6.3</v>
      </c>
      <c r="G302" s="59">
        <f>T302*Mitigations!$K$10</f>
        <v>6</v>
      </c>
      <c r="H302" s="59">
        <f>U302*Mitigations!$K$10</f>
        <v>1</v>
      </c>
      <c r="I302" s="59">
        <f>V302*Mitigations!$K$10</f>
        <v>3</v>
      </c>
      <c r="J302" s="59">
        <f>W302*Mitigations!$K$10</f>
        <v>2</v>
      </c>
      <c r="K302" s="59">
        <f>X302*Mitigations!$L$10</f>
        <v>185</v>
      </c>
      <c r="L302" s="59">
        <f>Y302*Mitigations!$L$10</f>
        <v>26</v>
      </c>
      <c r="M302" s="59">
        <f>Z302*Mitigations!$L$10</f>
        <v>210</v>
      </c>
      <c r="N302" s="59">
        <f>AA302*Mitigations!$L$10</f>
        <v>33</v>
      </c>
      <c r="O302" s="59"/>
      <c r="P302" s="59">
        <v>11</v>
      </c>
      <c r="Q302" s="59">
        <v>10.6</v>
      </c>
      <c r="R302" s="59">
        <v>8.01</v>
      </c>
      <c r="S302" s="59">
        <v>6.3</v>
      </c>
      <c r="T302" s="59">
        <v>6</v>
      </c>
      <c r="U302" s="59">
        <v>1</v>
      </c>
      <c r="V302" s="59">
        <v>3</v>
      </c>
      <c r="W302" s="59">
        <v>2</v>
      </c>
      <c r="X302" s="59">
        <v>185</v>
      </c>
      <c r="Y302" s="59">
        <v>26</v>
      </c>
      <c r="Z302" s="59">
        <v>210</v>
      </c>
      <c r="AA302" s="59">
        <v>33</v>
      </c>
    </row>
    <row r="303" spans="1:27" x14ac:dyDescent="0.35">
      <c r="A303" s="59"/>
      <c r="B303" s="59"/>
      <c r="C303" s="59">
        <f>P303*Mitigations!$J$10</f>
        <v>7.1</v>
      </c>
      <c r="D303" s="59">
        <f>Q303*Mitigations!$J$10</f>
        <v>8</v>
      </c>
      <c r="E303" s="59">
        <f>R303*Mitigations!$J$10</f>
        <v>7.8299999999999992</v>
      </c>
      <c r="F303" s="59">
        <f>S303*Mitigations!$J$10</f>
        <v>8.19</v>
      </c>
      <c r="G303" s="59">
        <f>T303*Mitigations!$K$10</f>
        <v>7</v>
      </c>
      <c r="H303" s="59">
        <f>U303*Mitigations!$K$10</f>
        <v>2</v>
      </c>
      <c r="I303" s="59">
        <f>V303*Mitigations!$K$10</f>
        <v>7</v>
      </c>
      <c r="J303" s="59">
        <f>W303*Mitigations!$K$10</f>
        <v>4</v>
      </c>
      <c r="K303" s="59">
        <f>X303*Mitigations!$L$10</f>
        <v>134</v>
      </c>
      <c r="L303" s="59">
        <f>Y303*Mitigations!$L$10</f>
        <v>46</v>
      </c>
      <c r="M303" s="59">
        <f>Z303*Mitigations!$L$10</f>
        <v>96</v>
      </c>
      <c r="N303" s="59">
        <f>AA303*Mitigations!$L$10</f>
        <v>60</v>
      </c>
      <c r="O303" s="59"/>
      <c r="P303" s="59">
        <v>7.1</v>
      </c>
      <c r="Q303" s="59">
        <v>8</v>
      </c>
      <c r="R303" s="59">
        <v>7.8299999999999992</v>
      </c>
      <c r="S303" s="59">
        <v>8.19</v>
      </c>
      <c r="T303" s="59">
        <v>7</v>
      </c>
      <c r="U303" s="59">
        <v>2</v>
      </c>
      <c r="V303" s="59">
        <v>7</v>
      </c>
      <c r="W303" s="59">
        <v>4</v>
      </c>
      <c r="X303" s="59">
        <v>134</v>
      </c>
      <c r="Y303" s="59">
        <v>46</v>
      </c>
      <c r="Z303" s="59">
        <v>96</v>
      </c>
      <c r="AA303" s="59">
        <v>60</v>
      </c>
    </row>
    <row r="304" spans="1:27" x14ac:dyDescent="0.35">
      <c r="A304" s="59"/>
      <c r="B304" s="59"/>
      <c r="C304" s="59">
        <f>P304*Mitigations!$J$10</f>
        <v>12.8</v>
      </c>
      <c r="D304" s="59">
        <f>Q304*Mitigations!$J$10</f>
        <v>8.5</v>
      </c>
      <c r="E304" s="59">
        <f>R304*Mitigations!$J$10</f>
        <v>8.73</v>
      </c>
      <c r="F304" s="59">
        <f>S304*Mitigations!$J$10</f>
        <v>7.2</v>
      </c>
      <c r="G304" s="59">
        <f>T304*Mitigations!$K$10</f>
        <v>3</v>
      </c>
      <c r="H304" s="59">
        <f>U304*Mitigations!$K$10</f>
        <v>2</v>
      </c>
      <c r="I304" s="59">
        <f>V304*Mitigations!$K$10</f>
        <v>5</v>
      </c>
      <c r="J304" s="59">
        <f>W304*Mitigations!$K$10</f>
        <v>7</v>
      </c>
      <c r="K304" s="59">
        <f>X304*Mitigations!$L$10</f>
        <v>191</v>
      </c>
      <c r="L304" s="59">
        <f>Y304*Mitigations!$L$10</f>
        <v>46</v>
      </c>
      <c r="M304" s="59">
        <f>Z304*Mitigations!$L$10</f>
        <v>67</v>
      </c>
      <c r="N304" s="59">
        <f>AA304*Mitigations!$L$10</f>
        <v>38</v>
      </c>
      <c r="O304" s="59"/>
      <c r="P304" s="59">
        <v>12.8</v>
      </c>
      <c r="Q304" s="59">
        <v>8.5</v>
      </c>
      <c r="R304" s="59">
        <v>8.73</v>
      </c>
      <c r="S304" s="59">
        <v>7.2</v>
      </c>
      <c r="T304" s="59">
        <v>3</v>
      </c>
      <c r="U304" s="59">
        <v>2</v>
      </c>
      <c r="V304" s="59">
        <v>5</v>
      </c>
      <c r="W304" s="59">
        <v>7</v>
      </c>
      <c r="X304" s="59">
        <v>191</v>
      </c>
      <c r="Y304" s="59">
        <v>46</v>
      </c>
      <c r="Z304" s="59">
        <v>67</v>
      </c>
      <c r="AA304" s="59">
        <v>38</v>
      </c>
    </row>
    <row r="305" spans="1:27" x14ac:dyDescent="0.35">
      <c r="A305" s="59"/>
      <c r="B305" s="59"/>
      <c r="C305" s="59">
        <f>P305*Mitigations!$J$10</f>
        <v>7.8</v>
      </c>
      <c r="D305" s="59">
        <f>Q305*Mitigations!$J$10</f>
        <v>8.4</v>
      </c>
      <c r="E305" s="59">
        <f>R305*Mitigations!$J$10</f>
        <v>6.9300000000000006</v>
      </c>
      <c r="F305" s="59">
        <f>S305*Mitigations!$J$10</f>
        <v>8.4600000000000009</v>
      </c>
      <c r="G305" s="59">
        <f>T305*Mitigations!$K$10</f>
        <v>3</v>
      </c>
      <c r="H305" s="59">
        <f>U305*Mitigations!$K$10</f>
        <v>6</v>
      </c>
      <c r="I305" s="59">
        <f>V305*Mitigations!$K$10</f>
        <v>5</v>
      </c>
      <c r="J305" s="59">
        <f>W305*Mitigations!$K$10</f>
        <v>5</v>
      </c>
      <c r="K305" s="59">
        <f>X305*Mitigations!$L$10</f>
        <v>90</v>
      </c>
      <c r="L305" s="59">
        <f>Y305*Mitigations!$L$10</f>
        <v>29</v>
      </c>
      <c r="M305" s="59">
        <f>Z305*Mitigations!$L$10</f>
        <v>61</v>
      </c>
      <c r="N305" s="59">
        <f>AA305*Mitigations!$L$10</f>
        <v>21</v>
      </c>
      <c r="O305" s="59"/>
      <c r="P305" s="59">
        <v>7.8</v>
      </c>
      <c r="Q305" s="59">
        <v>8.4</v>
      </c>
      <c r="R305" s="59">
        <v>6.9300000000000006</v>
      </c>
      <c r="S305" s="59">
        <v>8.4600000000000009</v>
      </c>
      <c r="T305" s="59">
        <v>3</v>
      </c>
      <c r="U305" s="59">
        <v>6</v>
      </c>
      <c r="V305" s="59">
        <v>5</v>
      </c>
      <c r="W305" s="59">
        <v>5</v>
      </c>
      <c r="X305" s="59">
        <v>90</v>
      </c>
      <c r="Y305" s="59">
        <v>29</v>
      </c>
      <c r="Z305" s="59">
        <v>61</v>
      </c>
      <c r="AA305" s="59">
        <v>21</v>
      </c>
    </row>
    <row r="306" spans="1:27" x14ac:dyDescent="0.35">
      <c r="A306" s="59"/>
      <c r="B306" s="59"/>
      <c r="C306" s="59">
        <f>P306*Mitigations!$J$10</f>
        <v>7.9</v>
      </c>
      <c r="D306" s="59">
        <f>Q306*Mitigations!$J$10</f>
        <v>7.9</v>
      </c>
      <c r="E306" s="59">
        <f>R306*Mitigations!$J$10</f>
        <v>10.170000000000002</v>
      </c>
      <c r="F306" s="59">
        <f>S306*Mitigations!$J$10</f>
        <v>5.8500000000000005</v>
      </c>
      <c r="G306" s="59">
        <f>T306*Mitigations!$K$10</f>
        <v>4</v>
      </c>
      <c r="H306" s="59">
        <f>U306*Mitigations!$K$10</f>
        <v>4</v>
      </c>
      <c r="I306" s="59">
        <f>V306*Mitigations!$K$10</f>
        <v>5</v>
      </c>
      <c r="J306" s="59">
        <f>W306*Mitigations!$K$10</f>
        <v>3</v>
      </c>
      <c r="K306" s="59">
        <f>X306*Mitigations!$L$10</f>
        <v>163</v>
      </c>
      <c r="L306" s="59">
        <f>Y306*Mitigations!$L$10</f>
        <v>40</v>
      </c>
      <c r="M306" s="59">
        <f>Z306*Mitigations!$L$10</f>
        <v>138</v>
      </c>
      <c r="N306" s="59">
        <f>AA306*Mitigations!$L$10</f>
        <v>51</v>
      </c>
      <c r="O306" s="59"/>
      <c r="P306" s="59">
        <v>7.9</v>
      </c>
      <c r="Q306" s="59">
        <v>7.9</v>
      </c>
      <c r="R306" s="59">
        <v>10.170000000000002</v>
      </c>
      <c r="S306" s="59">
        <v>5.8500000000000005</v>
      </c>
      <c r="T306" s="59">
        <v>4</v>
      </c>
      <c r="U306" s="59">
        <v>4</v>
      </c>
      <c r="V306" s="59">
        <v>5</v>
      </c>
      <c r="W306" s="59">
        <v>3</v>
      </c>
      <c r="X306" s="59">
        <v>163</v>
      </c>
      <c r="Y306" s="59">
        <v>40</v>
      </c>
      <c r="Z306" s="59">
        <v>138</v>
      </c>
      <c r="AA306" s="59">
        <v>51</v>
      </c>
    </row>
    <row r="307" spans="1:27" x14ac:dyDescent="0.35">
      <c r="A307" s="59"/>
      <c r="B307" s="59"/>
      <c r="C307" s="59">
        <f>P307*Mitigations!$J$10</f>
        <v>10.6</v>
      </c>
      <c r="D307" s="59">
        <f>Q307*Mitigations!$J$10</f>
        <v>7</v>
      </c>
      <c r="E307" s="59">
        <f>R307*Mitigations!$J$10</f>
        <v>8.1</v>
      </c>
      <c r="F307" s="59">
        <f>S307*Mitigations!$J$10</f>
        <v>7.5600000000000005</v>
      </c>
      <c r="G307" s="59">
        <f>T307*Mitigations!$K$10</f>
        <v>6</v>
      </c>
      <c r="H307" s="59">
        <f>U307*Mitigations!$K$10</f>
        <v>4</v>
      </c>
      <c r="I307" s="59">
        <f>V307*Mitigations!$K$10</f>
        <v>6</v>
      </c>
      <c r="J307" s="59">
        <f>W307*Mitigations!$K$10</f>
        <v>4</v>
      </c>
      <c r="K307" s="59">
        <f>X307*Mitigations!$L$10</f>
        <v>143</v>
      </c>
      <c r="L307" s="59">
        <f>Y307*Mitigations!$L$10</f>
        <v>64</v>
      </c>
      <c r="M307" s="59">
        <f>Z307*Mitigations!$L$10</f>
        <v>62</v>
      </c>
      <c r="N307" s="59">
        <f>AA307*Mitigations!$L$10</f>
        <v>70</v>
      </c>
      <c r="O307" s="59"/>
      <c r="P307" s="59">
        <v>10.6</v>
      </c>
      <c r="Q307" s="59">
        <v>7</v>
      </c>
      <c r="R307" s="59">
        <v>8.1</v>
      </c>
      <c r="S307" s="59">
        <v>7.5600000000000005</v>
      </c>
      <c r="T307" s="59">
        <v>6</v>
      </c>
      <c r="U307" s="59">
        <v>4</v>
      </c>
      <c r="V307" s="59">
        <v>6</v>
      </c>
      <c r="W307" s="59">
        <v>4</v>
      </c>
      <c r="X307" s="59">
        <v>143</v>
      </c>
      <c r="Y307" s="59">
        <v>64</v>
      </c>
      <c r="Z307" s="59">
        <v>62</v>
      </c>
      <c r="AA307" s="59">
        <v>70</v>
      </c>
    </row>
    <row r="308" spans="1:27" x14ac:dyDescent="0.35">
      <c r="A308" s="59"/>
      <c r="B308" s="59"/>
      <c r="C308" s="59">
        <f>P308*Mitigations!$J$10</f>
        <v>7.2</v>
      </c>
      <c r="D308" s="59">
        <f>Q308*Mitigations!$J$10</f>
        <v>7.8</v>
      </c>
      <c r="E308" s="59">
        <f>R308*Mitigations!$J$10</f>
        <v>10.08</v>
      </c>
      <c r="F308" s="59">
        <f>S308*Mitigations!$J$10</f>
        <v>6.39</v>
      </c>
      <c r="G308" s="59">
        <f>T308*Mitigations!$K$10</f>
        <v>8</v>
      </c>
      <c r="H308" s="59">
        <f>U308*Mitigations!$K$10</f>
        <v>3</v>
      </c>
      <c r="I308" s="59">
        <f>V308*Mitigations!$K$10</f>
        <v>3</v>
      </c>
      <c r="J308" s="59">
        <f>W308*Mitigations!$K$10</f>
        <v>2</v>
      </c>
      <c r="K308" s="59">
        <f>X308*Mitigations!$L$10</f>
        <v>161</v>
      </c>
      <c r="L308" s="59">
        <f>Y308*Mitigations!$L$10</f>
        <v>39</v>
      </c>
      <c r="M308" s="59">
        <f>Z308*Mitigations!$L$10</f>
        <v>101</v>
      </c>
      <c r="N308" s="59">
        <f>AA308*Mitigations!$L$10</f>
        <v>50</v>
      </c>
      <c r="O308" s="59"/>
      <c r="P308" s="59">
        <v>7.2</v>
      </c>
      <c r="Q308" s="59">
        <v>7.8</v>
      </c>
      <c r="R308" s="59">
        <v>10.08</v>
      </c>
      <c r="S308" s="59">
        <v>6.39</v>
      </c>
      <c r="T308" s="59">
        <v>8</v>
      </c>
      <c r="U308" s="59">
        <v>3</v>
      </c>
      <c r="V308" s="59">
        <v>3</v>
      </c>
      <c r="W308" s="59">
        <v>2</v>
      </c>
      <c r="X308" s="59">
        <v>161</v>
      </c>
      <c r="Y308" s="59">
        <v>39</v>
      </c>
      <c r="Z308" s="59">
        <v>101</v>
      </c>
      <c r="AA308" s="59">
        <v>50</v>
      </c>
    </row>
    <row r="309" spans="1:27" x14ac:dyDescent="0.35">
      <c r="A309" s="59"/>
      <c r="B309" s="59"/>
      <c r="C309" s="59">
        <f>P309*Mitigations!$J$10</f>
        <v>11.6</v>
      </c>
      <c r="D309" s="59">
        <f>Q309*Mitigations!$J$10</f>
        <v>8.9</v>
      </c>
      <c r="E309" s="59">
        <f>R309*Mitigations!$J$10</f>
        <v>7.11</v>
      </c>
      <c r="F309" s="59">
        <f>S309*Mitigations!$J$10</f>
        <v>7.38</v>
      </c>
      <c r="G309" s="59">
        <f>T309*Mitigations!$K$10</f>
        <v>3</v>
      </c>
      <c r="H309" s="59">
        <f>U309*Mitigations!$K$10</f>
        <v>1</v>
      </c>
      <c r="I309" s="59">
        <f>V309*Mitigations!$K$10</f>
        <v>4</v>
      </c>
      <c r="J309" s="59">
        <f>W309*Mitigations!$K$10</f>
        <v>3</v>
      </c>
      <c r="K309" s="59">
        <f>X309*Mitigations!$L$10</f>
        <v>60</v>
      </c>
      <c r="L309" s="59">
        <f>Y309*Mitigations!$L$10</f>
        <v>29</v>
      </c>
      <c r="M309" s="59">
        <f>Z309*Mitigations!$L$10</f>
        <v>157</v>
      </c>
      <c r="N309" s="59">
        <f>AA309*Mitigations!$L$10</f>
        <v>72</v>
      </c>
      <c r="O309" s="59"/>
      <c r="P309" s="59">
        <v>11.6</v>
      </c>
      <c r="Q309" s="59">
        <v>8.9</v>
      </c>
      <c r="R309" s="59">
        <v>7.11</v>
      </c>
      <c r="S309" s="59">
        <v>7.38</v>
      </c>
      <c r="T309" s="59">
        <v>3</v>
      </c>
      <c r="U309" s="59">
        <v>1</v>
      </c>
      <c r="V309" s="59">
        <v>4</v>
      </c>
      <c r="W309" s="59">
        <v>3</v>
      </c>
      <c r="X309" s="59">
        <v>60</v>
      </c>
      <c r="Y309" s="59">
        <v>29</v>
      </c>
      <c r="Z309" s="59">
        <v>157</v>
      </c>
      <c r="AA309" s="59">
        <v>72</v>
      </c>
    </row>
    <row r="310" spans="1:27" x14ac:dyDescent="0.35">
      <c r="A310" s="59"/>
      <c r="B310" s="59"/>
      <c r="C310" s="59">
        <f>P310*Mitigations!$J$10</f>
        <v>10.8</v>
      </c>
      <c r="D310" s="59">
        <f>Q310*Mitigations!$J$10</f>
        <v>7.4</v>
      </c>
      <c r="E310" s="59">
        <f>R310*Mitigations!$J$10</f>
        <v>8.91</v>
      </c>
      <c r="F310" s="59">
        <f>S310*Mitigations!$J$10</f>
        <v>6.12</v>
      </c>
      <c r="G310" s="59">
        <f>T310*Mitigations!$K$10</f>
        <v>6</v>
      </c>
      <c r="H310" s="59">
        <f>U310*Mitigations!$K$10</f>
        <v>3</v>
      </c>
      <c r="I310" s="59">
        <f>V310*Mitigations!$K$10</f>
        <v>4</v>
      </c>
      <c r="J310" s="59">
        <f>W310*Mitigations!$K$10</f>
        <v>3</v>
      </c>
      <c r="K310" s="59">
        <f>X310*Mitigations!$L$10</f>
        <v>224</v>
      </c>
      <c r="L310" s="59">
        <f>Y310*Mitigations!$L$10</f>
        <v>83</v>
      </c>
      <c r="M310" s="59">
        <f>Z310*Mitigations!$L$10</f>
        <v>113</v>
      </c>
      <c r="N310" s="59">
        <f>AA310*Mitigations!$L$10</f>
        <v>42</v>
      </c>
      <c r="O310" s="59"/>
      <c r="P310" s="59">
        <v>10.8</v>
      </c>
      <c r="Q310" s="59">
        <v>7.4</v>
      </c>
      <c r="R310" s="59">
        <v>8.91</v>
      </c>
      <c r="S310" s="59">
        <v>6.12</v>
      </c>
      <c r="T310" s="59">
        <v>6</v>
      </c>
      <c r="U310" s="59">
        <v>3</v>
      </c>
      <c r="V310" s="59">
        <v>4</v>
      </c>
      <c r="W310" s="59">
        <v>3</v>
      </c>
      <c r="X310" s="59">
        <v>224</v>
      </c>
      <c r="Y310" s="59">
        <v>83</v>
      </c>
      <c r="Z310" s="59">
        <v>113</v>
      </c>
      <c r="AA310" s="59">
        <v>42</v>
      </c>
    </row>
    <row r="311" spans="1:27" x14ac:dyDescent="0.35">
      <c r="A311" s="59"/>
      <c r="B311" s="59"/>
      <c r="C311" s="59">
        <f>P311*Mitigations!$J$10</f>
        <v>11</v>
      </c>
      <c r="D311" s="59">
        <f>Q311*Mitigations!$J$10</f>
        <v>7.9</v>
      </c>
      <c r="E311" s="59">
        <f>R311*Mitigations!$J$10</f>
        <v>7.8299999999999992</v>
      </c>
      <c r="F311" s="59">
        <f>S311*Mitigations!$J$10</f>
        <v>8.5500000000000007</v>
      </c>
      <c r="G311" s="59">
        <f>T311*Mitigations!$K$10</f>
        <v>4</v>
      </c>
      <c r="H311" s="59">
        <f>U311*Mitigations!$K$10</f>
        <v>3</v>
      </c>
      <c r="I311" s="59">
        <f>V311*Mitigations!$K$10</f>
        <v>4</v>
      </c>
      <c r="J311" s="59">
        <f>W311*Mitigations!$K$10</f>
        <v>5</v>
      </c>
      <c r="K311" s="59">
        <f>X311*Mitigations!$L$10</f>
        <v>124</v>
      </c>
      <c r="L311" s="59">
        <f>Y311*Mitigations!$L$10</f>
        <v>92</v>
      </c>
      <c r="M311" s="59">
        <f>Z311*Mitigations!$L$10</f>
        <v>47</v>
      </c>
      <c r="N311" s="59">
        <f>AA311*Mitigations!$L$10</f>
        <v>63</v>
      </c>
      <c r="O311" s="59"/>
      <c r="P311" s="59">
        <v>11</v>
      </c>
      <c r="Q311" s="59">
        <v>7.9</v>
      </c>
      <c r="R311" s="59">
        <v>7.8299999999999992</v>
      </c>
      <c r="S311" s="59">
        <v>8.5500000000000007</v>
      </c>
      <c r="T311" s="59">
        <v>4</v>
      </c>
      <c r="U311" s="59">
        <v>3</v>
      </c>
      <c r="V311" s="59">
        <v>4</v>
      </c>
      <c r="W311" s="59">
        <v>5</v>
      </c>
      <c r="X311" s="59">
        <v>124</v>
      </c>
      <c r="Y311" s="59">
        <v>92</v>
      </c>
      <c r="Z311" s="59">
        <v>47</v>
      </c>
      <c r="AA311" s="59">
        <v>63</v>
      </c>
    </row>
    <row r="312" spans="1:27" x14ac:dyDescent="0.35">
      <c r="A312" s="59"/>
      <c r="B312" s="59"/>
      <c r="C312" s="59">
        <f>P312*Mitigations!$J$10</f>
        <v>9</v>
      </c>
      <c r="D312" s="59">
        <f>Q312*Mitigations!$J$10</f>
        <v>8.1</v>
      </c>
      <c r="E312" s="59">
        <f>R312*Mitigations!$J$10</f>
        <v>8.19</v>
      </c>
      <c r="F312" s="59">
        <f>S312*Mitigations!$J$10</f>
        <v>8.1</v>
      </c>
      <c r="G312" s="59">
        <f>T312*Mitigations!$K$10</f>
        <v>4</v>
      </c>
      <c r="H312" s="59">
        <f>U312*Mitigations!$K$10</f>
        <v>2</v>
      </c>
      <c r="I312" s="59">
        <f>V312*Mitigations!$K$10</f>
        <v>5</v>
      </c>
      <c r="J312" s="59">
        <f>W312*Mitigations!$K$10</f>
        <v>5</v>
      </c>
      <c r="K312" s="59">
        <f>X312*Mitigations!$L$10</f>
        <v>112</v>
      </c>
      <c r="L312" s="59">
        <f>Y312*Mitigations!$L$10</f>
        <v>19</v>
      </c>
      <c r="M312" s="59">
        <f>Z312*Mitigations!$L$10</f>
        <v>66</v>
      </c>
      <c r="N312" s="59">
        <f>AA312*Mitigations!$L$10</f>
        <v>61</v>
      </c>
      <c r="O312" s="59"/>
      <c r="P312" s="59">
        <v>9</v>
      </c>
      <c r="Q312" s="59">
        <v>8.1</v>
      </c>
      <c r="R312" s="59">
        <v>8.19</v>
      </c>
      <c r="S312" s="59">
        <v>8.1</v>
      </c>
      <c r="T312" s="59">
        <v>4</v>
      </c>
      <c r="U312" s="59">
        <v>2</v>
      </c>
      <c r="V312" s="59">
        <v>5</v>
      </c>
      <c r="W312" s="59">
        <v>5</v>
      </c>
      <c r="X312" s="59">
        <v>112</v>
      </c>
      <c r="Y312" s="59">
        <v>19</v>
      </c>
      <c r="Z312" s="59">
        <v>66</v>
      </c>
      <c r="AA312" s="59">
        <v>61</v>
      </c>
    </row>
    <row r="313" spans="1:27" x14ac:dyDescent="0.35">
      <c r="A313" s="59"/>
      <c r="B313" s="59"/>
      <c r="C313" s="59">
        <f>P313*Mitigations!$J$10</f>
        <v>9.3000000000000007</v>
      </c>
      <c r="D313" s="59">
        <f>Q313*Mitigations!$J$10</f>
        <v>8.1</v>
      </c>
      <c r="E313" s="59">
        <f>R313*Mitigations!$J$10</f>
        <v>7.02</v>
      </c>
      <c r="F313" s="59">
        <f>S313*Mitigations!$J$10</f>
        <v>5.4</v>
      </c>
      <c r="G313" s="59">
        <f>T313*Mitigations!$K$10</f>
        <v>3</v>
      </c>
      <c r="H313" s="59">
        <f>U313*Mitigations!$K$10</f>
        <v>3</v>
      </c>
      <c r="I313" s="59">
        <f>V313*Mitigations!$K$10</f>
        <v>7</v>
      </c>
      <c r="J313" s="59">
        <f>W313*Mitigations!$K$10</f>
        <v>3</v>
      </c>
      <c r="K313" s="59">
        <f>X313*Mitigations!$L$10</f>
        <v>239</v>
      </c>
      <c r="L313" s="59">
        <f>Y313*Mitigations!$L$10</f>
        <v>30</v>
      </c>
      <c r="M313" s="59">
        <f>Z313*Mitigations!$L$10</f>
        <v>98</v>
      </c>
      <c r="N313" s="59">
        <f>AA313*Mitigations!$L$10</f>
        <v>24</v>
      </c>
      <c r="O313" s="59"/>
      <c r="P313" s="59">
        <v>9.3000000000000007</v>
      </c>
      <c r="Q313" s="59">
        <v>8.1</v>
      </c>
      <c r="R313" s="59">
        <v>7.02</v>
      </c>
      <c r="S313" s="59">
        <v>5.4</v>
      </c>
      <c r="T313" s="59">
        <v>3</v>
      </c>
      <c r="U313" s="59">
        <v>3</v>
      </c>
      <c r="V313" s="59">
        <v>7</v>
      </c>
      <c r="W313" s="59">
        <v>3</v>
      </c>
      <c r="X313" s="59">
        <v>239</v>
      </c>
      <c r="Y313" s="59">
        <v>30</v>
      </c>
      <c r="Z313" s="59">
        <v>98</v>
      </c>
      <c r="AA313" s="59">
        <v>24</v>
      </c>
    </row>
    <row r="314" spans="1:27" x14ac:dyDescent="0.35">
      <c r="A314" s="59"/>
      <c r="B314" s="59"/>
      <c r="C314" s="59">
        <f>P314*Mitigations!$J$10</f>
        <v>9.4</v>
      </c>
      <c r="D314" s="59">
        <f>Q314*Mitigations!$J$10</f>
        <v>7.1</v>
      </c>
      <c r="E314" s="59">
        <f>R314*Mitigations!$J$10</f>
        <v>6.3</v>
      </c>
      <c r="F314" s="59">
        <f>S314*Mitigations!$J$10</f>
        <v>8.4600000000000009</v>
      </c>
      <c r="G314" s="59">
        <f>T314*Mitigations!$K$10</f>
        <v>8</v>
      </c>
      <c r="H314" s="59">
        <f>U314*Mitigations!$K$10</f>
        <v>5</v>
      </c>
      <c r="I314" s="59">
        <f>V314*Mitigations!$K$10</f>
        <v>4</v>
      </c>
      <c r="J314" s="59">
        <f>W314*Mitigations!$K$10</f>
        <v>6</v>
      </c>
      <c r="K314" s="59">
        <f>X314*Mitigations!$L$10</f>
        <v>158</v>
      </c>
      <c r="L314" s="59">
        <f>Y314*Mitigations!$L$10</f>
        <v>16</v>
      </c>
      <c r="M314" s="59">
        <f>Z314*Mitigations!$L$10</f>
        <v>43</v>
      </c>
      <c r="N314" s="59">
        <f>AA314*Mitigations!$L$10</f>
        <v>27</v>
      </c>
      <c r="O314" s="59"/>
      <c r="P314" s="59">
        <v>9.4</v>
      </c>
      <c r="Q314" s="59">
        <v>7.1</v>
      </c>
      <c r="R314" s="59">
        <v>6.3</v>
      </c>
      <c r="S314" s="59">
        <v>8.4600000000000009</v>
      </c>
      <c r="T314" s="59">
        <v>8</v>
      </c>
      <c r="U314" s="59">
        <v>5</v>
      </c>
      <c r="V314" s="59">
        <v>4</v>
      </c>
      <c r="W314" s="59">
        <v>6</v>
      </c>
      <c r="X314" s="59">
        <v>158</v>
      </c>
      <c r="Y314" s="59">
        <v>16</v>
      </c>
      <c r="Z314" s="59">
        <v>43</v>
      </c>
      <c r="AA314" s="59">
        <v>27</v>
      </c>
    </row>
    <row r="315" spans="1:27" x14ac:dyDescent="0.35">
      <c r="A315" s="59"/>
      <c r="B315" s="59"/>
      <c r="C315" s="59">
        <f>P315*Mitigations!$J$10</f>
        <v>10.6</v>
      </c>
      <c r="D315" s="59">
        <f>Q315*Mitigations!$J$10</f>
        <v>7.8</v>
      </c>
      <c r="E315" s="59">
        <f>R315*Mitigations!$J$10</f>
        <v>11.97</v>
      </c>
      <c r="F315" s="59">
        <f>S315*Mitigations!$J$10</f>
        <v>6.9300000000000006</v>
      </c>
      <c r="G315" s="59">
        <f>T315*Mitigations!$K$10</f>
        <v>4</v>
      </c>
      <c r="H315" s="59">
        <f>U315*Mitigations!$K$10</f>
        <v>2</v>
      </c>
      <c r="I315" s="59">
        <f>V315*Mitigations!$K$10</f>
        <v>5</v>
      </c>
      <c r="J315" s="59">
        <f>W315*Mitigations!$K$10</f>
        <v>8</v>
      </c>
      <c r="K315" s="59">
        <f>X315*Mitigations!$L$10</f>
        <v>115</v>
      </c>
      <c r="L315" s="59">
        <f>Y315*Mitigations!$L$10</f>
        <v>66</v>
      </c>
      <c r="M315" s="59">
        <f>Z315*Mitigations!$L$10</f>
        <v>93</v>
      </c>
      <c r="N315" s="59">
        <f>AA315*Mitigations!$L$10</f>
        <v>93</v>
      </c>
      <c r="O315" s="59"/>
      <c r="P315" s="59">
        <v>10.6</v>
      </c>
      <c r="Q315" s="59">
        <v>7.8</v>
      </c>
      <c r="R315" s="59">
        <v>11.97</v>
      </c>
      <c r="S315" s="59">
        <v>6.9300000000000006</v>
      </c>
      <c r="T315" s="59">
        <v>4</v>
      </c>
      <c r="U315" s="59">
        <v>2</v>
      </c>
      <c r="V315" s="59">
        <v>5</v>
      </c>
      <c r="W315" s="59">
        <v>8</v>
      </c>
      <c r="X315" s="59">
        <v>115</v>
      </c>
      <c r="Y315" s="59">
        <v>66</v>
      </c>
      <c r="Z315" s="59">
        <v>93</v>
      </c>
      <c r="AA315" s="59">
        <v>93</v>
      </c>
    </row>
    <row r="316" spans="1:27" x14ac:dyDescent="0.35">
      <c r="A316" s="59"/>
      <c r="B316" s="59"/>
      <c r="C316" s="59">
        <f>P316*Mitigations!$J$10</f>
        <v>12.4</v>
      </c>
      <c r="D316" s="59">
        <f>Q316*Mitigations!$J$10</f>
        <v>8.1999999999999993</v>
      </c>
      <c r="E316" s="59">
        <f>R316*Mitigations!$J$10</f>
        <v>7.02</v>
      </c>
      <c r="F316" s="59">
        <f>S316*Mitigations!$J$10</f>
        <v>8.2799999999999994</v>
      </c>
      <c r="G316" s="59">
        <f>T316*Mitigations!$K$10</f>
        <v>1</v>
      </c>
      <c r="H316" s="59">
        <f>U316*Mitigations!$K$10</f>
        <v>6</v>
      </c>
      <c r="I316" s="59">
        <f>V316*Mitigations!$K$10</f>
        <v>4</v>
      </c>
      <c r="J316" s="59">
        <f>W316*Mitigations!$K$10</f>
        <v>5</v>
      </c>
      <c r="K316" s="59">
        <f>X316*Mitigations!$L$10</f>
        <v>206</v>
      </c>
      <c r="L316" s="59">
        <f>Y316*Mitigations!$L$10</f>
        <v>28</v>
      </c>
      <c r="M316" s="59">
        <f>Z316*Mitigations!$L$10</f>
        <v>51</v>
      </c>
      <c r="N316" s="59">
        <f>AA316*Mitigations!$L$10</f>
        <v>38</v>
      </c>
      <c r="O316" s="59"/>
      <c r="P316" s="59">
        <v>12.4</v>
      </c>
      <c r="Q316" s="59">
        <v>8.1999999999999993</v>
      </c>
      <c r="R316" s="59">
        <v>7.02</v>
      </c>
      <c r="S316" s="59">
        <v>8.2799999999999994</v>
      </c>
      <c r="T316" s="59">
        <v>1</v>
      </c>
      <c r="U316" s="59">
        <v>6</v>
      </c>
      <c r="V316" s="59">
        <v>4</v>
      </c>
      <c r="W316" s="59">
        <v>5</v>
      </c>
      <c r="X316" s="59">
        <v>206</v>
      </c>
      <c r="Y316" s="59">
        <v>28</v>
      </c>
      <c r="Z316" s="59">
        <v>51</v>
      </c>
      <c r="AA316" s="59">
        <v>38</v>
      </c>
    </row>
    <row r="317" spans="1:27" x14ac:dyDescent="0.35">
      <c r="A317" s="59"/>
      <c r="B317" s="59"/>
      <c r="C317" s="59">
        <f>P317*Mitigations!$J$10</f>
        <v>10.199999999999999</v>
      </c>
      <c r="D317" s="59">
        <f>Q317*Mitigations!$J$10</f>
        <v>8.3000000000000007</v>
      </c>
      <c r="E317" s="59">
        <f>R317*Mitigations!$J$10</f>
        <v>10.170000000000002</v>
      </c>
      <c r="F317" s="59">
        <f>S317*Mitigations!$J$10</f>
        <v>8.82</v>
      </c>
      <c r="G317" s="59">
        <f>T317*Mitigations!$K$10</f>
        <v>4</v>
      </c>
      <c r="H317" s="59">
        <f>U317*Mitigations!$K$10</f>
        <v>7</v>
      </c>
      <c r="I317" s="59">
        <f>V317*Mitigations!$K$10</f>
        <v>3</v>
      </c>
      <c r="J317" s="59">
        <f>W317*Mitigations!$K$10</f>
        <v>5</v>
      </c>
      <c r="K317" s="59">
        <f>X317*Mitigations!$L$10</f>
        <v>99</v>
      </c>
      <c r="L317" s="59">
        <f>Y317*Mitigations!$L$10</f>
        <v>61</v>
      </c>
      <c r="M317" s="59">
        <f>Z317*Mitigations!$L$10</f>
        <v>51</v>
      </c>
      <c r="N317" s="59">
        <f>AA317*Mitigations!$L$10</f>
        <v>32</v>
      </c>
      <c r="O317" s="59"/>
      <c r="P317" s="59">
        <v>10.199999999999999</v>
      </c>
      <c r="Q317" s="59">
        <v>8.3000000000000007</v>
      </c>
      <c r="R317" s="59">
        <v>10.170000000000002</v>
      </c>
      <c r="S317" s="59">
        <v>8.82</v>
      </c>
      <c r="T317" s="59">
        <v>4</v>
      </c>
      <c r="U317" s="59">
        <v>7</v>
      </c>
      <c r="V317" s="59">
        <v>3</v>
      </c>
      <c r="W317" s="59">
        <v>5</v>
      </c>
      <c r="X317" s="59">
        <v>99</v>
      </c>
      <c r="Y317" s="59">
        <v>61</v>
      </c>
      <c r="Z317" s="59">
        <v>51</v>
      </c>
      <c r="AA317" s="59">
        <v>32</v>
      </c>
    </row>
    <row r="318" spans="1:27" x14ac:dyDescent="0.35">
      <c r="A318" s="59"/>
      <c r="B318" s="59"/>
      <c r="C318" s="59">
        <f>P318*Mitigations!$J$10</f>
        <v>11.8</v>
      </c>
      <c r="D318" s="59">
        <f>Q318*Mitigations!$J$10</f>
        <v>8.3000000000000007</v>
      </c>
      <c r="E318" s="59">
        <f>R318*Mitigations!$J$10</f>
        <v>9.7200000000000006</v>
      </c>
      <c r="F318" s="59">
        <f>S318*Mitigations!$J$10</f>
        <v>6.84</v>
      </c>
      <c r="G318" s="59">
        <f>T318*Mitigations!$K$10</f>
        <v>7</v>
      </c>
      <c r="H318" s="59">
        <f>U318*Mitigations!$K$10</f>
        <v>6</v>
      </c>
      <c r="I318" s="59">
        <f>V318*Mitigations!$K$10</f>
        <v>2</v>
      </c>
      <c r="J318" s="59">
        <f>W318*Mitigations!$K$10</f>
        <v>6</v>
      </c>
      <c r="K318" s="59">
        <f>X318*Mitigations!$L$10</f>
        <v>129</v>
      </c>
      <c r="L318" s="59">
        <f>Y318*Mitigations!$L$10</f>
        <v>47</v>
      </c>
      <c r="M318" s="59">
        <f>Z318*Mitigations!$L$10</f>
        <v>53</v>
      </c>
      <c r="N318" s="59">
        <f>AA318*Mitigations!$L$10</f>
        <v>42</v>
      </c>
      <c r="O318" s="59"/>
      <c r="P318" s="59">
        <v>11.8</v>
      </c>
      <c r="Q318" s="59">
        <v>8.3000000000000007</v>
      </c>
      <c r="R318" s="59">
        <v>9.7200000000000006</v>
      </c>
      <c r="S318" s="59">
        <v>6.84</v>
      </c>
      <c r="T318" s="59">
        <v>7</v>
      </c>
      <c r="U318" s="59">
        <v>6</v>
      </c>
      <c r="V318" s="59">
        <v>2</v>
      </c>
      <c r="W318" s="59">
        <v>6</v>
      </c>
      <c r="X318" s="59">
        <v>129</v>
      </c>
      <c r="Y318" s="59">
        <v>47</v>
      </c>
      <c r="Z318" s="59">
        <v>53</v>
      </c>
      <c r="AA318" s="59">
        <v>42</v>
      </c>
    </row>
    <row r="319" spans="1:27" x14ac:dyDescent="0.35">
      <c r="A319" s="59"/>
      <c r="B319" s="59"/>
      <c r="C319" s="59">
        <f>P319*Mitigations!$J$10</f>
        <v>9.3000000000000007</v>
      </c>
      <c r="D319" s="59">
        <f>Q319*Mitigations!$J$10</f>
        <v>8.9</v>
      </c>
      <c r="E319" s="59">
        <f>R319*Mitigations!$J$10</f>
        <v>12.69</v>
      </c>
      <c r="F319" s="59">
        <f>S319*Mitigations!$J$10</f>
        <v>8.1</v>
      </c>
      <c r="G319" s="59">
        <f>T319*Mitigations!$K$10</f>
        <v>2</v>
      </c>
      <c r="H319" s="59">
        <f>U319*Mitigations!$K$10</f>
        <v>4</v>
      </c>
      <c r="I319" s="59">
        <f>V319*Mitigations!$K$10</f>
        <v>4</v>
      </c>
      <c r="J319" s="59">
        <f>W319*Mitigations!$K$10</f>
        <v>6</v>
      </c>
      <c r="K319" s="59">
        <f>X319*Mitigations!$L$10</f>
        <v>225</v>
      </c>
      <c r="L319" s="59">
        <f>Y319*Mitigations!$L$10</f>
        <v>35</v>
      </c>
      <c r="M319" s="59">
        <f>Z319*Mitigations!$L$10</f>
        <v>74</v>
      </c>
      <c r="N319" s="59">
        <f>AA319*Mitigations!$L$10</f>
        <v>39</v>
      </c>
      <c r="O319" s="59"/>
      <c r="P319" s="59">
        <v>9.3000000000000007</v>
      </c>
      <c r="Q319" s="59">
        <v>8.9</v>
      </c>
      <c r="R319" s="59">
        <v>12.69</v>
      </c>
      <c r="S319" s="59">
        <v>8.1</v>
      </c>
      <c r="T319" s="59">
        <v>2</v>
      </c>
      <c r="U319" s="59">
        <v>4</v>
      </c>
      <c r="V319" s="59">
        <v>4</v>
      </c>
      <c r="W319" s="59">
        <v>6</v>
      </c>
      <c r="X319" s="59">
        <v>225</v>
      </c>
      <c r="Y319" s="59">
        <v>35</v>
      </c>
      <c r="Z319" s="59">
        <v>74</v>
      </c>
      <c r="AA319" s="59">
        <v>39</v>
      </c>
    </row>
    <row r="320" spans="1:27" x14ac:dyDescent="0.35">
      <c r="A320" s="59"/>
      <c r="B320" s="59"/>
      <c r="C320" s="59">
        <f>P320*Mitigations!$J$10</f>
        <v>9.9</v>
      </c>
      <c r="D320" s="59">
        <f>Q320*Mitigations!$J$10</f>
        <v>9.1999999999999993</v>
      </c>
      <c r="E320" s="59">
        <f>R320*Mitigations!$J$10</f>
        <v>6.12</v>
      </c>
      <c r="F320" s="59">
        <f>S320*Mitigations!$J$10</f>
        <v>6.66</v>
      </c>
      <c r="G320" s="59">
        <f>T320*Mitigations!$K$10</f>
        <v>2</v>
      </c>
      <c r="H320" s="59">
        <f>U320*Mitigations!$K$10</f>
        <v>5</v>
      </c>
      <c r="I320" s="59">
        <f>V320*Mitigations!$K$10</f>
        <v>4</v>
      </c>
      <c r="J320" s="59">
        <f>W320*Mitigations!$K$10</f>
        <v>4</v>
      </c>
      <c r="K320" s="59">
        <f>X320*Mitigations!$L$10</f>
        <v>102</v>
      </c>
      <c r="L320" s="59">
        <f>Y320*Mitigations!$L$10</f>
        <v>40</v>
      </c>
      <c r="M320" s="59">
        <f>Z320*Mitigations!$L$10</f>
        <v>189</v>
      </c>
      <c r="N320" s="59">
        <f>AA320*Mitigations!$L$10</f>
        <v>52</v>
      </c>
      <c r="O320" s="59"/>
      <c r="P320" s="59">
        <v>9.9</v>
      </c>
      <c r="Q320" s="59">
        <v>9.1999999999999993</v>
      </c>
      <c r="R320" s="59">
        <v>6.12</v>
      </c>
      <c r="S320" s="59">
        <v>6.66</v>
      </c>
      <c r="T320" s="59">
        <v>2</v>
      </c>
      <c r="U320" s="59">
        <v>5</v>
      </c>
      <c r="V320" s="59">
        <v>4</v>
      </c>
      <c r="W320" s="59">
        <v>4</v>
      </c>
      <c r="X320" s="59">
        <v>102</v>
      </c>
      <c r="Y320" s="59">
        <v>40</v>
      </c>
      <c r="Z320" s="59">
        <v>189</v>
      </c>
      <c r="AA320" s="59">
        <v>52</v>
      </c>
    </row>
    <row r="321" spans="1:27" x14ac:dyDescent="0.35">
      <c r="A321" s="59"/>
      <c r="B321" s="59"/>
      <c r="C321" s="59">
        <f>P321*Mitigations!$J$10</f>
        <v>12.5</v>
      </c>
      <c r="D321" s="59">
        <f>Q321*Mitigations!$J$10</f>
        <v>8.8000000000000007</v>
      </c>
      <c r="E321" s="59">
        <f>R321*Mitigations!$J$10</f>
        <v>9.81</v>
      </c>
      <c r="F321" s="59">
        <f>S321*Mitigations!$J$10</f>
        <v>5.8500000000000005</v>
      </c>
      <c r="G321" s="59">
        <f>T321*Mitigations!$K$10</f>
        <v>3</v>
      </c>
      <c r="H321" s="59">
        <f>U321*Mitigations!$K$10</f>
        <v>4</v>
      </c>
      <c r="I321" s="59">
        <f>V321*Mitigations!$K$10</f>
        <v>2</v>
      </c>
      <c r="J321" s="59">
        <f>W321*Mitigations!$K$10</f>
        <v>5</v>
      </c>
      <c r="K321" s="59">
        <f>X321*Mitigations!$L$10</f>
        <v>80</v>
      </c>
      <c r="L321" s="59">
        <f>Y321*Mitigations!$L$10</f>
        <v>39</v>
      </c>
      <c r="M321" s="59">
        <f>Z321*Mitigations!$L$10</f>
        <v>91</v>
      </c>
      <c r="N321" s="59">
        <f>AA321*Mitigations!$L$10</f>
        <v>53</v>
      </c>
      <c r="O321" s="59"/>
      <c r="P321" s="59">
        <v>12.5</v>
      </c>
      <c r="Q321" s="59">
        <v>8.8000000000000007</v>
      </c>
      <c r="R321" s="59">
        <v>9.81</v>
      </c>
      <c r="S321" s="59">
        <v>5.8500000000000005</v>
      </c>
      <c r="T321" s="59">
        <v>3</v>
      </c>
      <c r="U321" s="59">
        <v>4</v>
      </c>
      <c r="V321" s="59">
        <v>2</v>
      </c>
      <c r="W321" s="59">
        <v>5</v>
      </c>
      <c r="X321" s="59">
        <v>80</v>
      </c>
      <c r="Y321" s="59">
        <v>39</v>
      </c>
      <c r="Z321" s="59">
        <v>91</v>
      </c>
      <c r="AA321" s="59">
        <v>53</v>
      </c>
    </row>
    <row r="322" spans="1:27" x14ac:dyDescent="0.35">
      <c r="A322" s="59"/>
      <c r="B322" s="59"/>
      <c r="C322" s="59">
        <f>P322*Mitigations!$J$10</f>
        <v>8.6999999999999993</v>
      </c>
      <c r="D322" s="59">
        <f>Q322*Mitigations!$J$10</f>
        <v>8.6</v>
      </c>
      <c r="E322" s="59">
        <f>R322*Mitigations!$J$10</f>
        <v>6.66</v>
      </c>
      <c r="F322" s="59">
        <f>S322*Mitigations!$J$10</f>
        <v>8.19</v>
      </c>
      <c r="G322" s="59">
        <f>T322*Mitigations!$K$10</f>
        <v>1</v>
      </c>
      <c r="H322" s="59">
        <f>U322*Mitigations!$K$10</f>
        <v>3</v>
      </c>
      <c r="I322" s="59">
        <f>V322*Mitigations!$K$10</f>
        <v>2</v>
      </c>
      <c r="J322" s="59">
        <f>W322*Mitigations!$K$10</f>
        <v>7</v>
      </c>
      <c r="K322" s="59">
        <f>X322*Mitigations!$L$10</f>
        <v>182</v>
      </c>
      <c r="L322" s="59">
        <f>Y322*Mitigations!$L$10</f>
        <v>22</v>
      </c>
      <c r="M322" s="59">
        <f>Z322*Mitigations!$L$10</f>
        <v>113</v>
      </c>
      <c r="N322" s="59">
        <f>AA322*Mitigations!$L$10</f>
        <v>53</v>
      </c>
      <c r="O322" s="59"/>
      <c r="P322" s="59">
        <v>8.6999999999999993</v>
      </c>
      <c r="Q322" s="59">
        <v>8.6</v>
      </c>
      <c r="R322" s="59">
        <v>6.66</v>
      </c>
      <c r="S322" s="59">
        <v>8.19</v>
      </c>
      <c r="T322" s="59">
        <v>1</v>
      </c>
      <c r="U322" s="59">
        <v>3</v>
      </c>
      <c r="V322" s="59">
        <v>2</v>
      </c>
      <c r="W322" s="59">
        <v>7</v>
      </c>
      <c r="X322" s="59">
        <v>182</v>
      </c>
      <c r="Y322" s="59">
        <v>22</v>
      </c>
      <c r="Z322" s="59">
        <v>113</v>
      </c>
      <c r="AA322" s="59">
        <v>53</v>
      </c>
    </row>
    <row r="323" spans="1:27" x14ac:dyDescent="0.35">
      <c r="A323" s="59"/>
      <c r="B323" s="59"/>
      <c r="C323" s="59">
        <f>P323*Mitigations!$J$10</f>
        <v>11.3</v>
      </c>
      <c r="D323" s="59">
        <f>Q323*Mitigations!$J$10</f>
        <v>8.1</v>
      </c>
      <c r="E323" s="59">
        <f>R323*Mitigations!$J$10</f>
        <v>13.59</v>
      </c>
      <c r="F323" s="59">
        <f>S323*Mitigations!$J$10</f>
        <v>8.1</v>
      </c>
      <c r="G323" s="59">
        <f>T323*Mitigations!$K$10</f>
        <v>4</v>
      </c>
      <c r="H323" s="59">
        <f>U323*Mitigations!$K$10</f>
        <v>3</v>
      </c>
      <c r="I323" s="59">
        <f>V323*Mitigations!$K$10</f>
        <v>3</v>
      </c>
      <c r="J323" s="59">
        <f>W323*Mitigations!$K$10</f>
        <v>6</v>
      </c>
      <c r="K323" s="59">
        <f>X323*Mitigations!$L$10</f>
        <v>145</v>
      </c>
      <c r="L323" s="59">
        <f>Y323*Mitigations!$L$10</f>
        <v>21</v>
      </c>
      <c r="M323" s="59">
        <f>Z323*Mitigations!$L$10</f>
        <v>140</v>
      </c>
      <c r="N323" s="59">
        <f>AA323*Mitigations!$L$10</f>
        <v>35</v>
      </c>
      <c r="O323" s="59"/>
      <c r="P323" s="59">
        <v>11.3</v>
      </c>
      <c r="Q323" s="59">
        <v>8.1</v>
      </c>
      <c r="R323" s="59">
        <v>13.59</v>
      </c>
      <c r="S323" s="59">
        <v>8.1</v>
      </c>
      <c r="T323" s="59">
        <v>4</v>
      </c>
      <c r="U323" s="59">
        <v>3</v>
      </c>
      <c r="V323" s="59">
        <v>3</v>
      </c>
      <c r="W323" s="59">
        <v>6</v>
      </c>
      <c r="X323" s="59">
        <v>145</v>
      </c>
      <c r="Y323" s="59">
        <v>21</v>
      </c>
      <c r="Z323" s="59">
        <v>140</v>
      </c>
      <c r="AA323" s="59">
        <v>35</v>
      </c>
    </row>
    <row r="324" spans="1:27" x14ac:dyDescent="0.35">
      <c r="A324" s="59"/>
      <c r="B324" s="59"/>
      <c r="C324" s="59">
        <f>P324*Mitigations!$J$10</f>
        <v>10.6</v>
      </c>
      <c r="D324" s="59">
        <f>Q324*Mitigations!$J$10</f>
        <v>7.7</v>
      </c>
      <c r="E324" s="59">
        <f>R324*Mitigations!$J$10</f>
        <v>6.57</v>
      </c>
      <c r="F324" s="59">
        <f>S324*Mitigations!$J$10</f>
        <v>7.9200000000000008</v>
      </c>
      <c r="G324" s="59">
        <f>T324*Mitigations!$K$10</f>
        <v>4</v>
      </c>
      <c r="H324" s="59">
        <f>U324*Mitigations!$K$10</f>
        <v>3</v>
      </c>
      <c r="I324" s="59">
        <f>V324*Mitigations!$K$10</f>
        <v>4</v>
      </c>
      <c r="J324" s="59">
        <f>W324*Mitigations!$K$10</f>
        <v>4</v>
      </c>
      <c r="K324" s="59">
        <f>X324*Mitigations!$L$10</f>
        <v>79</v>
      </c>
      <c r="L324" s="59">
        <f>Y324*Mitigations!$L$10</f>
        <v>25</v>
      </c>
      <c r="M324" s="59">
        <f>Z324*Mitigations!$L$10</f>
        <v>65</v>
      </c>
      <c r="N324" s="59">
        <f>AA324*Mitigations!$L$10</f>
        <v>83</v>
      </c>
      <c r="O324" s="59"/>
      <c r="P324" s="59">
        <v>10.6</v>
      </c>
      <c r="Q324" s="59">
        <v>7.7</v>
      </c>
      <c r="R324" s="59">
        <v>6.57</v>
      </c>
      <c r="S324" s="59">
        <v>7.9200000000000008</v>
      </c>
      <c r="T324" s="59">
        <v>4</v>
      </c>
      <c r="U324" s="59">
        <v>3</v>
      </c>
      <c r="V324" s="59">
        <v>4</v>
      </c>
      <c r="W324" s="59">
        <v>4</v>
      </c>
      <c r="X324" s="59">
        <v>79</v>
      </c>
      <c r="Y324" s="59">
        <v>25</v>
      </c>
      <c r="Z324" s="59">
        <v>65</v>
      </c>
      <c r="AA324" s="59">
        <v>83</v>
      </c>
    </row>
    <row r="325" spans="1:27" x14ac:dyDescent="0.35">
      <c r="A325" s="59"/>
      <c r="B325" s="59"/>
      <c r="C325" s="59">
        <f>P325*Mitigations!$J$10</f>
        <v>11.3</v>
      </c>
      <c r="D325" s="59">
        <f>Q325*Mitigations!$J$10</f>
        <v>8.5</v>
      </c>
      <c r="E325" s="59">
        <f>R325*Mitigations!$J$10</f>
        <v>9.81</v>
      </c>
      <c r="F325" s="59">
        <f>S325*Mitigations!$J$10</f>
        <v>6.48</v>
      </c>
      <c r="G325" s="59">
        <f>T325*Mitigations!$K$10</f>
        <v>6</v>
      </c>
      <c r="H325" s="59">
        <f>U325*Mitigations!$K$10</f>
        <v>5</v>
      </c>
      <c r="I325" s="59">
        <f>V325*Mitigations!$K$10</f>
        <v>6</v>
      </c>
      <c r="J325" s="59">
        <f>W325*Mitigations!$K$10</f>
        <v>5</v>
      </c>
      <c r="K325" s="59">
        <f>X325*Mitigations!$L$10</f>
        <v>121</v>
      </c>
      <c r="L325" s="59">
        <f>Y325*Mitigations!$L$10</f>
        <v>32</v>
      </c>
      <c r="M325" s="59">
        <f>Z325*Mitigations!$L$10</f>
        <v>48</v>
      </c>
      <c r="N325" s="59">
        <f>AA325*Mitigations!$L$10</f>
        <v>55</v>
      </c>
      <c r="O325" s="59"/>
      <c r="P325" s="59">
        <v>11.3</v>
      </c>
      <c r="Q325" s="59">
        <v>8.5</v>
      </c>
      <c r="R325" s="59">
        <v>9.81</v>
      </c>
      <c r="S325" s="59">
        <v>6.48</v>
      </c>
      <c r="T325" s="59">
        <v>6</v>
      </c>
      <c r="U325" s="59">
        <v>5</v>
      </c>
      <c r="V325" s="59">
        <v>6</v>
      </c>
      <c r="W325" s="59">
        <v>5</v>
      </c>
      <c r="X325" s="59">
        <v>121</v>
      </c>
      <c r="Y325" s="59">
        <v>32</v>
      </c>
      <c r="Z325" s="59">
        <v>48</v>
      </c>
      <c r="AA325" s="59">
        <v>55</v>
      </c>
    </row>
    <row r="326" spans="1:27" x14ac:dyDescent="0.35">
      <c r="A326" s="59"/>
      <c r="B326" s="59"/>
      <c r="C326" s="59">
        <f>P326*Mitigations!$J$10</f>
        <v>10.1</v>
      </c>
      <c r="D326" s="59">
        <f>Q326*Mitigations!$J$10</f>
        <v>5.9</v>
      </c>
      <c r="E326" s="59">
        <f>R326*Mitigations!$J$10</f>
        <v>8.01</v>
      </c>
      <c r="F326" s="59">
        <f>S326*Mitigations!$J$10</f>
        <v>9.5399999999999991</v>
      </c>
      <c r="G326" s="59">
        <f>T326*Mitigations!$K$10</f>
        <v>6</v>
      </c>
      <c r="H326" s="59">
        <f>U326*Mitigations!$K$10</f>
        <v>1</v>
      </c>
      <c r="I326" s="59">
        <f>V326*Mitigations!$K$10</f>
        <v>3</v>
      </c>
      <c r="J326" s="59">
        <f>W326*Mitigations!$K$10</f>
        <v>5</v>
      </c>
      <c r="K326" s="59">
        <f>X326*Mitigations!$L$10</f>
        <v>56</v>
      </c>
      <c r="L326" s="59">
        <f>Y326*Mitigations!$L$10</f>
        <v>26</v>
      </c>
      <c r="M326" s="59">
        <f>Z326*Mitigations!$L$10</f>
        <v>73</v>
      </c>
      <c r="N326" s="59">
        <f>AA326*Mitigations!$L$10</f>
        <v>22</v>
      </c>
      <c r="O326" s="59"/>
      <c r="P326" s="59">
        <v>10.1</v>
      </c>
      <c r="Q326" s="59">
        <v>5.9</v>
      </c>
      <c r="R326" s="59">
        <v>8.01</v>
      </c>
      <c r="S326" s="59">
        <v>9.5399999999999991</v>
      </c>
      <c r="T326" s="59">
        <v>6</v>
      </c>
      <c r="U326" s="59">
        <v>1</v>
      </c>
      <c r="V326" s="59">
        <v>3</v>
      </c>
      <c r="W326" s="59">
        <v>5</v>
      </c>
      <c r="X326" s="59">
        <v>56</v>
      </c>
      <c r="Y326" s="59">
        <v>26</v>
      </c>
      <c r="Z326" s="59">
        <v>73</v>
      </c>
      <c r="AA326" s="59">
        <v>22</v>
      </c>
    </row>
    <row r="327" spans="1:27" x14ac:dyDescent="0.35">
      <c r="A327" s="59"/>
      <c r="B327" s="59"/>
      <c r="C327" s="59">
        <f>P327*Mitigations!$J$10</f>
        <v>7.7</v>
      </c>
      <c r="D327" s="59">
        <f>Q327*Mitigations!$J$10</f>
        <v>9.1999999999999993</v>
      </c>
      <c r="E327" s="59">
        <f>R327*Mitigations!$J$10</f>
        <v>9</v>
      </c>
      <c r="F327" s="59">
        <f>S327*Mitigations!$J$10</f>
        <v>8.64</v>
      </c>
      <c r="G327" s="59">
        <f>T327*Mitigations!$K$10</f>
        <v>1</v>
      </c>
      <c r="H327" s="59">
        <f>U327*Mitigations!$K$10</f>
        <v>6</v>
      </c>
      <c r="I327" s="59">
        <f>V327*Mitigations!$K$10</f>
        <v>6</v>
      </c>
      <c r="J327" s="59">
        <f>W327*Mitigations!$K$10</f>
        <v>6</v>
      </c>
      <c r="K327" s="59">
        <f>X327*Mitigations!$L$10</f>
        <v>79</v>
      </c>
      <c r="L327" s="59">
        <f>Y327*Mitigations!$L$10</f>
        <v>48</v>
      </c>
      <c r="M327" s="59">
        <f>Z327*Mitigations!$L$10</f>
        <v>58</v>
      </c>
      <c r="N327" s="59">
        <f>AA327*Mitigations!$L$10</f>
        <v>25</v>
      </c>
      <c r="O327" s="59"/>
      <c r="P327" s="59">
        <v>7.7</v>
      </c>
      <c r="Q327" s="59">
        <v>9.1999999999999993</v>
      </c>
      <c r="R327" s="59">
        <v>9</v>
      </c>
      <c r="S327" s="59">
        <v>8.64</v>
      </c>
      <c r="T327" s="59">
        <v>1</v>
      </c>
      <c r="U327" s="59">
        <v>6</v>
      </c>
      <c r="V327" s="59">
        <v>6</v>
      </c>
      <c r="W327" s="59">
        <v>6</v>
      </c>
      <c r="X327" s="59">
        <v>79</v>
      </c>
      <c r="Y327" s="59">
        <v>48</v>
      </c>
      <c r="Z327" s="59">
        <v>58</v>
      </c>
      <c r="AA327" s="59">
        <v>25</v>
      </c>
    </row>
    <row r="328" spans="1:27" x14ac:dyDescent="0.35">
      <c r="A328" s="59"/>
      <c r="B328" s="59"/>
      <c r="C328" s="59">
        <f>P328*Mitigations!$J$10</f>
        <v>11.8</v>
      </c>
      <c r="D328" s="59">
        <f>Q328*Mitigations!$J$10</f>
        <v>9.1</v>
      </c>
      <c r="E328" s="59">
        <f>R328*Mitigations!$J$10</f>
        <v>10.89</v>
      </c>
      <c r="F328" s="59">
        <f>S328*Mitigations!$J$10</f>
        <v>5.58</v>
      </c>
      <c r="G328" s="59">
        <f>T328*Mitigations!$K$10</f>
        <v>5</v>
      </c>
      <c r="H328" s="59">
        <f>U328*Mitigations!$K$10</f>
        <v>2</v>
      </c>
      <c r="I328" s="59">
        <f>V328*Mitigations!$K$10</f>
        <v>7</v>
      </c>
      <c r="J328" s="59">
        <f>W328*Mitigations!$K$10</f>
        <v>11</v>
      </c>
      <c r="K328" s="59">
        <f>X328*Mitigations!$L$10</f>
        <v>136</v>
      </c>
      <c r="L328" s="59">
        <f>Y328*Mitigations!$L$10</f>
        <v>38</v>
      </c>
      <c r="M328" s="59">
        <f>Z328*Mitigations!$L$10</f>
        <v>100</v>
      </c>
      <c r="N328" s="59">
        <f>AA328*Mitigations!$L$10</f>
        <v>47</v>
      </c>
      <c r="O328" s="59"/>
      <c r="P328" s="59">
        <v>11.8</v>
      </c>
      <c r="Q328" s="59">
        <v>9.1</v>
      </c>
      <c r="R328" s="59">
        <v>10.89</v>
      </c>
      <c r="S328" s="59">
        <v>5.58</v>
      </c>
      <c r="T328" s="59">
        <v>5</v>
      </c>
      <c r="U328" s="59">
        <v>2</v>
      </c>
      <c r="V328" s="59">
        <v>7</v>
      </c>
      <c r="W328" s="59">
        <v>11</v>
      </c>
      <c r="X328" s="59">
        <v>136</v>
      </c>
      <c r="Y328" s="59">
        <v>38</v>
      </c>
      <c r="Z328" s="59">
        <v>100</v>
      </c>
      <c r="AA328" s="59">
        <v>47</v>
      </c>
    </row>
    <row r="329" spans="1:27" x14ac:dyDescent="0.35">
      <c r="A329" s="59"/>
      <c r="B329" s="59"/>
      <c r="C329" s="59">
        <f>P329*Mitigations!$J$10</f>
        <v>9.4</v>
      </c>
      <c r="D329" s="59">
        <f>Q329*Mitigations!$J$10</f>
        <v>6.5</v>
      </c>
      <c r="E329" s="59">
        <f>R329*Mitigations!$J$10</f>
        <v>9.7200000000000006</v>
      </c>
      <c r="F329" s="59">
        <f>S329*Mitigations!$J$10</f>
        <v>6.57</v>
      </c>
      <c r="G329" s="59">
        <f>T329*Mitigations!$K$10</f>
        <v>5</v>
      </c>
      <c r="H329" s="59">
        <f>U329*Mitigations!$K$10</f>
        <v>1</v>
      </c>
      <c r="I329" s="59">
        <f>V329*Mitigations!$K$10</f>
        <v>2</v>
      </c>
      <c r="J329" s="59">
        <f>W329*Mitigations!$K$10</f>
        <v>4</v>
      </c>
      <c r="K329" s="59">
        <f>X329*Mitigations!$L$10</f>
        <v>135</v>
      </c>
      <c r="L329" s="59">
        <f>Y329*Mitigations!$L$10</f>
        <v>42</v>
      </c>
      <c r="M329" s="59">
        <f>Z329*Mitigations!$L$10</f>
        <v>104</v>
      </c>
      <c r="N329" s="59">
        <f>AA329*Mitigations!$L$10</f>
        <v>34</v>
      </c>
      <c r="O329" s="59"/>
      <c r="P329" s="59">
        <v>9.4</v>
      </c>
      <c r="Q329" s="59">
        <v>6.5</v>
      </c>
      <c r="R329" s="59">
        <v>9.7200000000000006</v>
      </c>
      <c r="S329" s="59">
        <v>6.57</v>
      </c>
      <c r="T329" s="59">
        <v>5</v>
      </c>
      <c r="U329" s="59">
        <v>1</v>
      </c>
      <c r="V329" s="59">
        <v>2</v>
      </c>
      <c r="W329" s="59">
        <v>4</v>
      </c>
      <c r="X329" s="59">
        <v>135</v>
      </c>
      <c r="Y329" s="59">
        <v>42</v>
      </c>
      <c r="Z329" s="59">
        <v>104</v>
      </c>
      <c r="AA329" s="59">
        <v>34</v>
      </c>
    </row>
    <row r="330" spans="1:27" x14ac:dyDescent="0.35">
      <c r="A330" s="59"/>
      <c r="B330" s="59"/>
      <c r="C330" s="59">
        <f>P330*Mitigations!$J$10</f>
        <v>12.1</v>
      </c>
      <c r="D330" s="59">
        <f>Q330*Mitigations!$J$10</f>
        <v>8.6</v>
      </c>
      <c r="E330" s="59">
        <f>R330*Mitigations!$J$10</f>
        <v>7.38</v>
      </c>
      <c r="F330" s="59">
        <f>S330*Mitigations!$J$10</f>
        <v>6.3</v>
      </c>
      <c r="G330" s="59">
        <f>T330*Mitigations!$K$10</f>
        <v>7</v>
      </c>
      <c r="H330" s="59">
        <f>U330*Mitigations!$K$10</f>
        <v>3</v>
      </c>
      <c r="I330" s="59">
        <f>V330*Mitigations!$K$10</f>
        <v>7</v>
      </c>
      <c r="J330" s="59">
        <f>W330*Mitigations!$K$10</f>
        <v>4</v>
      </c>
      <c r="K330" s="59">
        <f>X330*Mitigations!$L$10</f>
        <v>47</v>
      </c>
      <c r="L330" s="59">
        <f>Y330*Mitigations!$L$10</f>
        <v>17</v>
      </c>
      <c r="M330" s="59">
        <f>Z330*Mitigations!$L$10</f>
        <v>82</v>
      </c>
      <c r="N330" s="59">
        <f>AA330*Mitigations!$L$10</f>
        <v>22</v>
      </c>
      <c r="O330" s="59"/>
      <c r="P330" s="59">
        <v>12.1</v>
      </c>
      <c r="Q330" s="59">
        <v>8.6</v>
      </c>
      <c r="R330" s="59">
        <v>7.38</v>
      </c>
      <c r="S330" s="59">
        <v>6.3</v>
      </c>
      <c r="T330" s="59">
        <v>7</v>
      </c>
      <c r="U330" s="59">
        <v>3</v>
      </c>
      <c r="V330" s="59">
        <v>7</v>
      </c>
      <c r="W330" s="59">
        <v>4</v>
      </c>
      <c r="X330" s="59">
        <v>47</v>
      </c>
      <c r="Y330" s="59">
        <v>17</v>
      </c>
      <c r="Z330" s="59">
        <v>82</v>
      </c>
      <c r="AA330" s="59">
        <v>22</v>
      </c>
    </row>
    <row r="331" spans="1:27" x14ac:dyDescent="0.35">
      <c r="A331" s="59"/>
      <c r="B331" s="59"/>
      <c r="C331" s="59">
        <f>P331*Mitigations!$J$10</f>
        <v>12.1</v>
      </c>
      <c r="D331" s="59">
        <f>Q331*Mitigations!$J$10</f>
        <v>7.7</v>
      </c>
      <c r="E331" s="59">
        <f>R331*Mitigations!$J$10</f>
        <v>6.84</v>
      </c>
      <c r="F331" s="59">
        <f>S331*Mitigations!$J$10</f>
        <v>8.19</v>
      </c>
      <c r="G331" s="59">
        <f>T331*Mitigations!$K$10</f>
        <v>4</v>
      </c>
      <c r="H331" s="59">
        <f>U331*Mitigations!$K$10</f>
        <v>5</v>
      </c>
      <c r="I331" s="59">
        <f>V331*Mitigations!$K$10</f>
        <v>1</v>
      </c>
      <c r="J331" s="59">
        <f>W331*Mitigations!$K$10</f>
        <v>8</v>
      </c>
      <c r="K331" s="59">
        <f>X331*Mitigations!$L$10</f>
        <v>220</v>
      </c>
      <c r="L331" s="59">
        <f>Y331*Mitigations!$L$10</f>
        <v>31</v>
      </c>
      <c r="M331" s="59">
        <f>Z331*Mitigations!$L$10</f>
        <v>56</v>
      </c>
      <c r="N331" s="59">
        <f>AA331*Mitigations!$L$10</f>
        <v>120</v>
      </c>
      <c r="O331" s="59"/>
      <c r="P331" s="59">
        <v>12.1</v>
      </c>
      <c r="Q331" s="59">
        <v>7.7</v>
      </c>
      <c r="R331" s="59">
        <v>6.84</v>
      </c>
      <c r="S331" s="59">
        <v>8.19</v>
      </c>
      <c r="T331" s="59">
        <v>4</v>
      </c>
      <c r="U331" s="59">
        <v>5</v>
      </c>
      <c r="V331" s="59">
        <v>1</v>
      </c>
      <c r="W331" s="59">
        <v>8</v>
      </c>
      <c r="X331" s="59">
        <v>220</v>
      </c>
      <c r="Y331" s="59">
        <v>31</v>
      </c>
      <c r="Z331" s="59">
        <v>56</v>
      </c>
      <c r="AA331" s="59">
        <v>120</v>
      </c>
    </row>
    <row r="332" spans="1:27" x14ac:dyDescent="0.35">
      <c r="A332" s="59"/>
      <c r="B332" s="59"/>
      <c r="C332" s="59">
        <f>P332*Mitigations!$J$10</f>
        <v>9.3000000000000007</v>
      </c>
      <c r="D332" s="59">
        <f>Q332*Mitigations!$J$10</f>
        <v>11</v>
      </c>
      <c r="E332" s="59">
        <f>R332*Mitigations!$J$10</f>
        <v>7.4700000000000006</v>
      </c>
      <c r="F332" s="59">
        <f>S332*Mitigations!$J$10</f>
        <v>9.18</v>
      </c>
      <c r="G332" s="59">
        <f>T332*Mitigations!$K$10</f>
        <v>8</v>
      </c>
      <c r="H332" s="59">
        <f>U332*Mitigations!$K$10</f>
        <v>1</v>
      </c>
      <c r="I332" s="59">
        <f>V332*Mitigations!$K$10</f>
        <v>2</v>
      </c>
      <c r="J332" s="59">
        <f>W332*Mitigations!$K$10</f>
        <v>3</v>
      </c>
      <c r="K332" s="59">
        <f>X332*Mitigations!$L$10</f>
        <v>150</v>
      </c>
      <c r="L332" s="59">
        <f>Y332*Mitigations!$L$10</f>
        <v>59</v>
      </c>
      <c r="M332" s="59">
        <f>Z332*Mitigations!$L$10</f>
        <v>42</v>
      </c>
      <c r="N332" s="59">
        <f>AA332*Mitigations!$L$10</f>
        <v>60</v>
      </c>
      <c r="O332" s="59"/>
      <c r="P332" s="59">
        <v>9.3000000000000007</v>
      </c>
      <c r="Q332" s="59">
        <v>11</v>
      </c>
      <c r="R332" s="59">
        <v>7.4700000000000006</v>
      </c>
      <c r="S332" s="59">
        <v>9.18</v>
      </c>
      <c r="T332" s="59">
        <v>8</v>
      </c>
      <c r="U332" s="59">
        <v>1</v>
      </c>
      <c r="V332" s="59">
        <v>2</v>
      </c>
      <c r="W332" s="59">
        <v>3</v>
      </c>
      <c r="X332" s="59">
        <v>150</v>
      </c>
      <c r="Y332" s="59">
        <v>59</v>
      </c>
      <c r="Z332" s="59">
        <v>42</v>
      </c>
      <c r="AA332" s="59">
        <v>60</v>
      </c>
    </row>
    <row r="333" spans="1:27" x14ac:dyDescent="0.35">
      <c r="A333" s="59"/>
      <c r="B333" s="59"/>
      <c r="C333" s="59">
        <f>P333*Mitigations!$J$10</f>
        <v>11.6</v>
      </c>
      <c r="D333" s="59">
        <f>Q333*Mitigations!$J$10</f>
        <v>6.9</v>
      </c>
      <c r="E333" s="59">
        <f>R333*Mitigations!$J$10</f>
        <v>6.9300000000000006</v>
      </c>
      <c r="F333" s="59">
        <f>S333*Mitigations!$J$10</f>
        <v>8.5500000000000007</v>
      </c>
      <c r="G333" s="59">
        <f>T333*Mitigations!$K$10</f>
        <v>3</v>
      </c>
      <c r="H333" s="59">
        <f>U333*Mitigations!$K$10</f>
        <v>5</v>
      </c>
      <c r="I333" s="59">
        <f>V333*Mitigations!$K$10</f>
        <v>6</v>
      </c>
      <c r="J333" s="59">
        <f>W333*Mitigations!$K$10</f>
        <v>6</v>
      </c>
      <c r="K333" s="59">
        <f>X333*Mitigations!$L$10</f>
        <v>141</v>
      </c>
      <c r="L333" s="59">
        <f>Y333*Mitigations!$L$10</f>
        <v>31</v>
      </c>
      <c r="M333" s="59">
        <f>Z333*Mitigations!$L$10</f>
        <v>51</v>
      </c>
      <c r="N333" s="59">
        <f>AA333*Mitigations!$L$10</f>
        <v>42</v>
      </c>
      <c r="O333" s="59"/>
      <c r="P333" s="59">
        <v>11.6</v>
      </c>
      <c r="Q333" s="59">
        <v>6.9</v>
      </c>
      <c r="R333" s="59">
        <v>6.9300000000000006</v>
      </c>
      <c r="S333" s="59">
        <v>8.5500000000000007</v>
      </c>
      <c r="T333" s="59">
        <v>3</v>
      </c>
      <c r="U333" s="59">
        <v>5</v>
      </c>
      <c r="V333" s="59">
        <v>6</v>
      </c>
      <c r="W333" s="59">
        <v>6</v>
      </c>
      <c r="X333" s="59">
        <v>141</v>
      </c>
      <c r="Y333" s="59">
        <v>31</v>
      </c>
      <c r="Z333" s="59">
        <v>51</v>
      </c>
      <c r="AA333" s="59">
        <v>42</v>
      </c>
    </row>
    <row r="334" spans="1:27" x14ac:dyDescent="0.35">
      <c r="A334" s="59"/>
      <c r="B334" s="59"/>
      <c r="C334" s="59">
        <f>P334*Mitigations!$J$10</f>
        <v>10.8</v>
      </c>
      <c r="D334" s="59">
        <f>Q334*Mitigations!$J$10</f>
        <v>7.8</v>
      </c>
      <c r="E334" s="59">
        <f>R334*Mitigations!$J$10</f>
        <v>9.5399999999999991</v>
      </c>
      <c r="F334" s="59">
        <f>S334*Mitigations!$J$10</f>
        <v>9.99</v>
      </c>
      <c r="G334" s="59">
        <f>T334*Mitigations!$K$10</f>
        <v>5</v>
      </c>
      <c r="H334" s="59">
        <f>U334*Mitigations!$K$10</f>
        <v>3</v>
      </c>
      <c r="I334" s="59">
        <f>V334*Mitigations!$K$10</f>
        <v>5</v>
      </c>
      <c r="J334" s="59">
        <f>W334*Mitigations!$K$10</f>
        <v>4</v>
      </c>
      <c r="K334" s="59">
        <f>X334*Mitigations!$L$10</f>
        <v>106</v>
      </c>
      <c r="L334" s="59">
        <f>Y334*Mitigations!$L$10</f>
        <v>29</v>
      </c>
      <c r="M334" s="59">
        <f>Z334*Mitigations!$L$10</f>
        <v>103</v>
      </c>
      <c r="N334" s="59">
        <f>AA334*Mitigations!$L$10</f>
        <v>73</v>
      </c>
      <c r="O334" s="59"/>
      <c r="P334" s="59">
        <v>10.8</v>
      </c>
      <c r="Q334" s="59">
        <v>7.8</v>
      </c>
      <c r="R334" s="59">
        <v>9.5399999999999991</v>
      </c>
      <c r="S334" s="59">
        <v>9.99</v>
      </c>
      <c r="T334" s="59">
        <v>5</v>
      </c>
      <c r="U334" s="59">
        <v>3</v>
      </c>
      <c r="V334" s="59">
        <v>5</v>
      </c>
      <c r="W334" s="59">
        <v>4</v>
      </c>
      <c r="X334" s="59">
        <v>106</v>
      </c>
      <c r="Y334" s="59">
        <v>29</v>
      </c>
      <c r="Z334" s="59">
        <v>103</v>
      </c>
      <c r="AA334" s="59">
        <v>73</v>
      </c>
    </row>
    <row r="335" spans="1:27" x14ac:dyDescent="0.35">
      <c r="A335" s="59"/>
      <c r="B335" s="59"/>
      <c r="C335" s="59">
        <f>P335*Mitigations!$J$10</f>
        <v>11.7</v>
      </c>
      <c r="D335" s="59">
        <f>Q335*Mitigations!$J$10</f>
        <v>8.5</v>
      </c>
      <c r="E335" s="59">
        <f>R335*Mitigations!$J$10</f>
        <v>9.9</v>
      </c>
      <c r="F335" s="59">
        <f>S335*Mitigations!$J$10</f>
        <v>9.3600000000000012</v>
      </c>
      <c r="G335" s="59">
        <f>T335*Mitigations!$K$10</f>
        <v>5</v>
      </c>
      <c r="H335" s="59">
        <f>U335*Mitigations!$K$10</f>
        <v>4</v>
      </c>
      <c r="I335" s="59">
        <f>V335*Mitigations!$K$10</f>
        <v>3</v>
      </c>
      <c r="J335" s="59">
        <f>W335*Mitigations!$K$10</f>
        <v>3</v>
      </c>
      <c r="K335" s="59">
        <f>X335*Mitigations!$L$10</f>
        <v>116</v>
      </c>
      <c r="L335" s="59">
        <f>Y335*Mitigations!$L$10</f>
        <v>36</v>
      </c>
      <c r="M335" s="59">
        <f>Z335*Mitigations!$L$10</f>
        <v>97</v>
      </c>
      <c r="N335" s="59">
        <f>AA335*Mitigations!$L$10</f>
        <v>38</v>
      </c>
      <c r="O335" s="59"/>
      <c r="P335" s="59">
        <v>11.7</v>
      </c>
      <c r="Q335" s="59">
        <v>8.5</v>
      </c>
      <c r="R335" s="59">
        <v>9.9</v>
      </c>
      <c r="S335" s="59">
        <v>9.3600000000000012</v>
      </c>
      <c r="T335" s="59">
        <v>5</v>
      </c>
      <c r="U335" s="59">
        <v>4</v>
      </c>
      <c r="V335" s="59">
        <v>3</v>
      </c>
      <c r="W335" s="59">
        <v>3</v>
      </c>
      <c r="X335" s="59">
        <v>116</v>
      </c>
      <c r="Y335" s="59">
        <v>36</v>
      </c>
      <c r="Z335" s="59">
        <v>97</v>
      </c>
      <c r="AA335" s="59">
        <v>38</v>
      </c>
    </row>
    <row r="336" spans="1:27" x14ac:dyDescent="0.35">
      <c r="A336" s="59"/>
      <c r="B336" s="59"/>
      <c r="C336" s="59">
        <f>P336*Mitigations!$J$10</f>
        <v>6.9</v>
      </c>
      <c r="D336" s="59">
        <f>Q336*Mitigations!$J$10</f>
        <v>7.3</v>
      </c>
      <c r="E336" s="59">
        <f>R336*Mitigations!$J$10</f>
        <v>10.170000000000002</v>
      </c>
      <c r="F336" s="59">
        <f>S336*Mitigations!$J$10</f>
        <v>8.19</v>
      </c>
      <c r="G336" s="59">
        <f>T336*Mitigations!$K$10</f>
        <v>2</v>
      </c>
      <c r="H336" s="59">
        <f>U336*Mitigations!$K$10</f>
        <v>5</v>
      </c>
      <c r="I336" s="59">
        <f>V336*Mitigations!$K$10</f>
        <v>5</v>
      </c>
      <c r="J336" s="59">
        <f>W336*Mitigations!$K$10</f>
        <v>2</v>
      </c>
      <c r="K336" s="59">
        <f>X336*Mitigations!$L$10</f>
        <v>87</v>
      </c>
      <c r="L336" s="59">
        <f>Y336*Mitigations!$L$10</f>
        <v>25</v>
      </c>
      <c r="M336" s="59">
        <f>Z336*Mitigations!$L$10</f>
        <v>68</v>
      </c>
      <c r="N336" s="59">
        <f>AA336*Mitigations!$L$10</f>
        <v>87</v>
      </c>
      <c r="O336" s="59"/>
      <c r="P336" s="59">
        <v>6.9</v>
      </c>
      <c r="Q336" s="59">
        <v>7.3</v>
      </c>
      <c r="R336" s="59">
        <v>10.170000000000002</v>
      </c>
      <c r="S336" s="59">
        <v>8.19</v>
      </c>
      <c r="T336" s="59">
        <v>2</v>
      </c>
      <c r="U336" s="59">
        <v>5</v>
      </c>
      <c r="V336" s="59">
        <v>5</v>
      </c>
      <c r="W336" s="59">
        <v>2</v>
      </c>
      <c r="X336" s="59">
        <v>87</v>
      </c>
      <c r="Y336" s="59">
        <v>25</v>
      </c>
      <c r="Z336" s="59">
        <v>68</v>
      </c>
      <c r="AA336" s="59">
        <v>87</v>
      </c>
    </row>
    <row r="337" spans="1:27" x14ac:dyDescent="0.35">
      <c r="A337" s="59"/>
      <c r="B337" s="59"/>
      <c r="C337" s="59">
        <f>P337*Mitigations!$J$10</f>
        <v>11</v>
      </c>
      <c r="D337" s="59">
        <f>Q337*Mitigations!$J$10</f>
        <v>6.9</v>
      </c>
      <c r="E337" s="59">
        <f>R337*Mitigations!$J$10</f>
        <v>9.18</v>
      </c>
      <c r="F337" s="59">
        <f>S337*Mitigations!$J$10</f>
        <v>8.2799999999999994</v>
      </c>
      <c r="G337" s="59">
        <f>T337*Mitigations!$K$10</f>
        <v>5</v>
      </c>
      <c r="H337" s="59">
        <f>U337*Mitigations!$K$10</f>
        <v>2</v>
      </c>
      <c r="I337" s="59">
        <f>V337*Mitigations!$K$10</f>
        <v>5</v>
      </c>
      <c r="J337" s="59">
        <f>W337*Mitigations!$K$10</f>
        <v>10</v>
      </c>
      <c r="K337" s="59">
        <f>X337*Mitigations!$L$10</f>
        <v>126</v>
      </c>
      <c r="L337" s="59">
        <f>Y337*Mitigations!$L$10</f>
        <v>20</v>
      </c>
      <c r="M337" s="59">
        <f>Z337*Mitigations!$L$10</f>
        <v>126</v>
      </c>
      <c r="N337" s="59">
        <f>AA337*Mitigations!$L$10</f>
        <v>37</v>
      </c>
      <c r="O337" s="59"/>
      <c r="P337" s="59">
        <v>11</v>
      </c>
      <c r="Q337" s="59">
        <v>6.9</v>
      </c>
      <c r="R337" s="59">
        <v>9.18</v>
      </c>
      <c r="S337" s="59">
        <v>8.2799999999999994</v>
      </c>
      <c r="T337" s="59">
        <v>5</v>
      </c>
      <c r="U337" s="59">
        <v>2</v>
      </c>
      <c r="V337" s="59">
        <v>5</v>
      </c>
      <c r="W337" s="59">
        <v>10</v>
      </c>
      <c r="X337" s="59">
        <v>126</v>
      </c>
      <c r="Y337" s="59">
        <v>20</v>
      </c>
      <c r="Z337" s="59">
        <v>126</v>
      </c>
      <c r="AA337" s="59">
        <v>37</v>
      </c>
    </row>
    <row r="338" spans="1:27" x14ac:dyDescent="0.35">
      <c r="A338" s="59"/>
      <c r="B338" s="59"/>
      <c r="C338" s="59">
        <f>P338*Mitigations!$J$10</f>
        <v>11.6</v>
      </c>
      <c r="D338" s="59">
        <f>Q338*Mitigations!$J$10</f>
        <v>6</v>
      </c>
      <c r="E338" s="59">
        <f>R338*Mitigations!$J$10</f>
        <v>9.18</v>
      </c>
      <c r="F338" s="59">
        <f>S338*Mitigations!$J$10</f>
        <v>7.4700000000000006</v>
      </c>
      <c r="G338" s="59">
        <f>T338*Mitigations!$K$10</f>
        <v>3</v>
      </c>
      <c r="H338" s="59">
        <f>U338*Mitigations!$K$10</f>
        <v>5</v>
      </c>
      <c r="I338" s="59">
        <f>V338*Mitigations!$K$10</f>
        <v>6</v>
      </c>
      <c r="J338" s="59">
        <f>W338*Mitigations!$K$10</f>
        <v>4</v>
      </c>
      <c r="K338" s="59">
        <f>X338*Mitigations!$L$10</f>
        <v>114</v>
      </c>
      <c r="L338" s="59">
        <f>Y338*Mitigations!$L$10</f>
        <v>33</v>
      </c>
      <c r="M338" s="59">
        <f>Z338*Mitigations!$L$10</f>
        <v>152</v>
      </c>
      <c r="N338" s="59">
        <f>AA338*Mitigations!$L$10</f>
        <v>46</v>
      </c>
      <c r="O338" s="59"/>
      <c r="P338" s="59">
        <v>11.6</v>
      </c>
      <c r="Q338" s="59">
        <v>6</v>
      </c>
      <c r="R338" s="59">
        <v>9.18</v>
      </c>
      <c r="S338" s="59">
        <v>7.4700000000000006</v>
      </c>
      <c r="T338" s="59">
        <v>3</v>
      </c>
      <c r="U338" s="59">
        <v>5</v>
      </c>
      <c r="V338" s="59">
        <v>6</v>
      </c>
      <c r="W338" s="59">
        <v>4</v>
      </c>
      <c r="X338" s="59">
        <v>114</v>
      </c>
      <c r="Y338" s="59">
        <v>33</v>
      </c>
      <c r="Z338" s="59">
        <v>152</v>
      </c>
      <c r="AA338" s="59">
        <v>46</v>
      </c>
    </row>
    <row r="339" spans="1:27" x14ac:dyDescent="0.35">
      <c r="A339" s="59"/>
      <c r="B339" s="59"/>
      <c r="C339" s="59">
        <f>P339*Mitigations!$J$10</f>
        <v>8.3000000000000007</v>
      </c>
      <c r="D339" s="59">
        <f>Q339*Mitigations!$J$10</f>
        <v>7.6</v>
      </c>
      <c r="E339" s="59">
        <f>R339*Mitigations!$J$10</f>
        <v>13.950000000000001</v>
      </c>
      <c r="F339" s="59">
        <f>S339*Mitigations!$J$10</f>
        <v>7.11</v>
      </c>
      <c r="G339" s="59">
        <f>T339*Mitigations!$K$10</f>
        <v>3</v>
      </c>
      <c r="H339" s="59">
        <f>U339*Mitigations!$K$10</f>
        <v>5</v>
      </c>
      <c r="I339" s="59">
        <f>V339*Mitigations!$K$10</f>
        <v>7</v>
      </c>
      <c r="J339" s="59">
        <f>W339*Mitigations!$K$10</f>
        <v>5</v>
      </c>
      <c r="K339" s="59">
        <f>X339*Mitigations!$L$10</f>
        <v>136</v>
      </c>
      <c r="L339" s="59">
        <f>Y339*Mitigations!$L$10</f>
        <v>34</v>
      </c>
      <c r="M339" s="59">
        <f>Z339*Mitigations!$L$10</f>
        <v>52</v>
      </c>
      <c r="N339" s="59">
        <f>AA339*Mitigations!$L$10</f>
        <v>69</v>
      </c>
      <c r="O339" s="59"/>
      <c r="P339" s="59">
        <v>8.3000000000000007</v>
      </c>
      <c r="Q339" s="59">
        <v>7.6</v>
      </c>
      <c r="R339" s="59">
        <v>13.950000000000001</v>
      </c>
      <c r="S339" s="59">
        <v>7.11</v>
      </c>
      <c r="T339" s="59">
        <v>3</v>
      </c>
      <c r="U339" s="59">
        <v>5</v>
      </c>
      <c r="V339" s="59">
        <v>7</v>
      </c>
      <c r="W339" s="59">
        <v>5</v>
      </c>
      <c r="X339" s="59">
        <v>136</v>
      </c>
      <c r="Y339" s="59">
        <v>34</v>
      </c>
      <c r="Z339" s="59">
        <v>52</v>
      </c>
      <c r="AA339" s="59">
        <v>69</v>
      </c>
    </row>
    <row r="340" spans="1:27" x14ac:dyDescent="0.35">
      <c r="A340" s="59"/>
      <c r="B340" s="59"/>
      <c r="C340" s="59">
        <f>P340*Mitigations!$J$10</f>
        <v>8.3000000000000007</v>
      </c>
      <c r="D340" s="59">
        <f>Q340*Mitigations!$J$10</f>
        <v>8</v>
      </c>
      <c r="E340" s="59">
        <f>R340*Mitigations!$J$10</f>
        <v>9.18</v>
      </c>
      <c r="F340" s="59">
        <f>S340*Mitigations!$J$10</f>
        <v>7.11</v>
      </c>
      <c r="G340" s="59">
        <f>T340*Mitigations!$K$10</f>
        <v>8</v>
      </c>
      <c r="H340" s="59">
        <f>U340*Mitigations!$K$10</f>
        <v>4</v>
      </c>
      <c r="I340" s="59">
        <f>V340*Mitigations!$K$10</f>
        <v>7</v>
      </c>
      <c r="J340" s="59">
        <f>W340*Mitigations!$K$10</f>
        <v>4</v>
      </c>
      <c r="K340" s="59">
        <f>X340*Mitigations!$L$10</f>
        <v>137</v>
      </c>
      <c r="L340" s="59">
        <f>Y340*Mitigations!$L$10</f>
        <v>41</v>
      </c>
      <c r="M340" s="59">
        <f>Z340*Mitigations!$L$10</f>
        <v>44</v>
      </c>
      <c r="N340" s="59">
        <f>AA340*Mitigations!$L$10</f>
        <v>29</v>
      </c>
      <c r="O340" s="59"/>
      <c r="P340" s="59">
        <v>8.3000000000000007</v>
      </c>
      <c r="Q340" s="59">
        <v>8</v>
      </c>
      <c r="R340" s="59">
        <v>9.18</v>
      </c>
      <c r="S340" s="59">
        <v>7.11</v>
      </c>
      <c r="T340" s="59">
        <v>8</v>
      </c>
      <c r="U340" s="59">
        <v>4</v>
      </c>
      <c r="V340" s="59">
        <v>7</v>
      </c>
      <c r="W340" s="59">
        <v>4</v>
      </c>
      <c r="X340" s="59">
        <v>137</v>
      </c>
      <c r="Y340" s="59">
        <v>41</v>
      </c>
      <c r="Z340" s="59">
        <v>44</v>
      </c>
      <c r="AA340" s="59">
        <v>29</v>
      </c>
    </row>
    <row r="341" spans="1:27" x14ac:dyDescent="0.35">
      <c r="A341" s="59"/>
      <c r="B341" s="59"/>
      <c r="C341" s="59">
        <f>P341*Mitigations!$J$10</f>
        <v>8.4</v>
      </c>
      <c r="D341" s="59">
        <f>Q341*Mitigations!$J$10</f>
        <v>6.8</v>
      </c>
      <c r="E341" s="59">
        <f>R341*Mitigations!$J$10</f>
        <v>9.99</v>
      </c>
      <c r="F341" s="59">
        <f>S341*Mitigations!$J$10</f>
        <v>6.57</v>
      </c>
      <c r="G341" s="59">
        <f>T341*Mitigations!$K$10</f>
        <v>4</v>
      </c>
      <c r="H341" s="59">
        <f>U341*Mitigations!$K$10</f>
        <v>3</v>
      </c>
      <c r="I341" s="59">
        <f>V341*Mitigations!$K$10</f>
        <v>5</v>
      </c>
      <c r="J341" s="59">
        <f>W341*Mitigations!$K$10</f>
        <v>7</v>
      </c>
      <c r="K341" s="59">
        <f>X341*Mitigations!$L$10</f>
        <v>167</v>
      </c>
      <c r="L341" s="59">
        <f>Y341*Mitigations!$L$10</f>
        <v>29</v>
      </c>
      <c r="M341" s="59">
        <f>Z341*Mitigations!$L$10</f>
        <v>86</v>
      </c>
      <c r="N341" s="59">
        <f>AA341*Mitigations!$L$10</f>
        <v>64</v>
      </c>
      <c r="O341" s="59"/>
      <c r="P341" s="59">
        <v>8.4</v>
      </c>
      <c r="Q341" s="59">
        <v>6.8</v>
      </c>
      <c r="R341" s="59">
        <v>9.99</v>
      </c>
      <c r="S341" s="59">
        <v>6.57</v>
      </c>
      <c r="T341" s="59">
        <v>4</v>
      </c>
      <c r="U341" s="59">
        <v>3</v>
      </c>
      <c r="V341" s="59">
        <v>5</v>
      </c>
      <c r="W341" s="59">
        <v>7</v>
      </c>
      <c r="X341" s="59">
        <v>167</v>
      </c>
      <c r="Y341" s="59">
        <v>29</v>
      </c>
      <c r="Z341" s="59">
        <v>86</v>
      </c>
      <c r="AA341" s="59">
        <v>64</v>
      </c>
    </row>
    <row r="342" spans="1:27" x14ac:dyDescent="0.35">
      <c r="A342" s="59"/>
      <c r="B342" s="59"/>
      <c r="C342" s="59">
        <f>P342*Mitigations!$J$10</f>
        <v>12.9</v>
      </c>
      <c r="D342" s="59">
        <f>Q342*Mitigations!$J$10</f>
        <v>7.3</v>
      </c>
      <c r="E342" s="59">
        <f>R342*Mitigations!$J$10</f>
        <v>8.5500000000000007</v>
      </c>
      <c r="F342" s="59">
        <f>S342*Mitigations!$J$10</f>
        <v>6.84</v>
      </c>
      <c r="G342" s="59">
        <f>T342*Mitigations!$K$10</f>
        <v>5</v>
      </c>
      <c r="H342" s="59">
        <f>U342*Mitigations!$K$10</f>
        <v>2</v>
      </c>
      <c r="I342" s="59">
        <f>V342*Mitigations!$K$10</f>
        <v>5</v>
      </c>
      <c r="J342" s="59">
        <f>W342*Mitigations!$K$10</f>
        <v>6</v>
      </c>
      <c r="K342" s="59">
        <f>X342*Mitigations!$L$10</f>
        <v>102</v>
      </c>
      <c r="L342" s="59">
        <f>Y342*Mitigations!$L$10</f>
        <v>32</v>
      </c>
      <c r="M342" s="59">
        <f>Z342*Mitigations!$L$10</f>
        <v>62</v>
      </c>
      <c r="N342" s="59">
        <f>AA342*Mitigations!$L$10</f>
        <v>63</v>
      </c>
      <c r="O342" s="59"/>
      <c r="P342" s="59">
        <v>12.9</v>
      </c>
      <c r="Q342" s="59">
        <v>7.3</v>
      </c>
      <c r="R342" s="59">
        <v>8.5500000000000007</v>
      </c>
      <c r="S342" s="59">
        <v>6.84</v>
      </c>
      <c r="T342" s="59">
        <v>5</v>
      </c>
      <c r="U342" s="59">
        <v>2</v>
      </c>
      <c r="V342" s="59">
        <v>5</v>
      </c>
      <c r="W342" s="59">
        <v>6</v>
      </c>
      <c r="X342" s="59">
        <v>102</v>
      </c>
      <c r="Y342" s="59">
        <v>32</v>
      </c>
      <c r="Z342" s="59">
        <v>62</v>
      </c>
      <c r="AA342" s="59">
        <v>63</v>
      </c>
    </row>
    <row r="343" spans="1:27" x14ac:dyDescent="0.35">
      <c r="A343" s="59"/>
      <c r="B343" s="59"/>
      <c r="C343" s="59">
        <f>P343*Mitigations!$J$10</f>
        <v>9.1999999999999993</v>
      </c>
      <c r="D343" s="59">
        <f>Q343*Mitigations!$J$10</f>
        <v>9.5</v>
      </c>
      <c r="E343" s="59">
        <f>R343*Mitigations!$J$10</f>
        <v>7.02</v>
      </c>
      <c r="F343" s="59">
        <f>S343*Mitigations!$J$10</f>
        <v>7.29</v>
      </c>
      <c r="G343" s="59">
        <f>T343*Mitigations!$K$10</f>
        <v>3</v>
      </c>
      <c r="H343" s="59">
        <f>U343*Mitigations!$K$10</f>
        <v>2</v>
      </c>
      <c r="I343" s="59">
        <f>V343*Mitigations!$K$10</f>
        <v>2</v>
      </c>
      <c r="J343" s="59">
        <f>W343*Mitigations!$K$10</f>
        <v>1</v>
      </c>
      <c r="K343" s="59">
        <f>X343*Mitigations!$L$10</f>
        <v>167</v>
      </c>
      <c r="L343" s="59">
        <f>Y343*Mitigations!$L$10</f>
        <v>68</v>
      </c>
      <c r="M343" s="59">
        <f>Z343*Mitigations!$L$10</f>
        <v>64</v>
      </c>
      <c r="N343" s="59">
        <f>AA343*Mitigations!$L$10</f>
        <v>47</v>
      </c>
      <c r="O343" s="59"/>
      <c r="P343" s="59">
        <v>9.1999999999999993</v>
      </c>
      <c r="Q343" s="59">
        <v>9.5</v>
      </c>
      <c r="R343" s="59">
        <v>7.02</v>
      </c>
      <c r="S343" s="59">
        <v>7.29</v>
      </c>
      <c r="T343" s="59">
        <v>3</v>
      </c>
      <c r="U343" s="59">
        <v>2</v>
      </c>
      <c r="V343" s="59">
        <v>2</v>
      </c>
      <c r="W343" s="59">
        <v>1</v>
      </c>
      <c r="X343" s="59">
        <v>167</v>
      </c>
      <c r="Y343" s="59">
        <v>68</v>
      </c>
      <c r="Z343" s="59">
        <v>64</v>
      </c>
      <c r="AA343" s="59">
        <v>47</v>
      </c>
    </row>
    <row r="344" spans="1:27" x14ac:dyDescent="0.35">
      <c r="A344" s="59"/>
      <c r="B344" s="59"/>
      <c r="C344" s="59">
        <f>P344*Mitigations!$J$10</f>
        <v>14.6</v>
      </c>
      <c r="D344" s="59">
        <f>Q344*Mitigations!$J$10</f>
        <v>9.5</v>
      </c>
      <c r="E344" s="59">
        <f>R344*Mitigations!$J$10</f>
        <v>8.91</v>
      </c>
      <c r="F344" s="59">
        <f>S344*Mitigations!$J$10</f>
        <v>6.9300000000000006</v>
      </c>
      <c r="G344" s="59">
        <f>T344*Mitigations!$K$10</f>
        <v>2</v>
      </c>
      <c r="H344" s="59">
        <f>U344*Mitigations!$K$10</f>
        <v>4</v>
      </c>
      <c r="I344" s="59">
        <f>V344*Mitigations!$K$10</f>
        <v>4</v>
      </c>
      <c r="J344" s="59">
        <f>W344*Mitigations!$K$10</f>
        <v>1</v>
      </c>
      <c r="K344" s="59">
        <f>X344*Mitigations!$L$10</f>
        <v>129</v>
      </c>
      <c r="L344" s="59">
        <f>Y344*Mitigations!$L$10</f>
        <v>46</v>
      </c>
      <c r="M344" s="59">
        <f>Z344*Mitigations!$L$10</f>
        <v>76</v>
      </c>
      <c r="N344" s="59">
        <f>AA344*Mitigations!$L$10</f>
        <v>23</v>
      </c>
      <c r="O344" s="59"/>
      <c r="P344" s="59">
        <v>14.6</v>
      </c>
      <c r="Q344" s="59">
        <v>9.5</v>
      </c>
      <c r="R344" s="59">
        <v>8.91</v>
      </c>
      <c r="S344" s="59">
        <v>6.9300000000000006</v>
      </c>
      <c r="T344" s="59">
        <v>2</v>
      </c>
      <c r="U344" s="59">
        <v>4</v>
      </c>
      <c r="V344" s="59">
        <v>4</v>
      </c>
      <c r="W344" s="59">
        <v>1</v>
      </c>
      <c r="X344" s="59">
        <v>129</v>
      </c>
      <c r="Y344" s="59">
        <v>46</v>
      </c>
      <c r="Z344" s="59">
        <v>76</v>
      </c>
      <c r="AA344" s="59">
        <v>23</v>
      </c>
    </row>
    <row r="345" spans="1:27" x14ac:dyDescent="0.35">
      <c r="A345" s="59"/>
      <c r="B345" s="59"/>
      <c r="C345" s="59">
        <f>P345*Mitigations!$J$10</f>
        <v>15.6</v>
      </c>
      <c r="D345" s="59">
        <f>Q345*Mitigations!$J$10</f>
        <v>8.9</v>
      </c>
      <c r="E345" s="59">
        <f>R345*Mitigations!$J$10</f>
        <v>8.19</v>
      </c>
      <c r="F345" s="59">
        <f>S345*Mitigations!$J$10</f>
        <v>8.73</v>
      </c>
      <c r="G345" s="59">
        <f>T345*Mitigations!$K$10</f>
        <v>8</v>
      </c>
      <c r="H345" s="59">
        <f>U345*Mitigations!$K$10</f>
        <v>3</v>
      </c>
      <c r="I345" s="59">
        <f>V345*Mitigations!$K$10</f>
        <v>3</v>
      </c>
      <c r="J345" s="59">
        <f>W345*Mitigations!$K$10</f>
        <v>6</v>
      </c>
      <c r="K345" s="59">
        <f>X345*Mitigations!$L$10</f>
        <v>87</v>
      </c>
      <c r="L345" s="59">
        <f>Y345*Mitigations!$L$10</f>
        <v>36</v>
      </c>
      <c r="M345" s="59">
        <f>Z345*Mitigations!$L$10</f>
        <v>112</v>
      </c>
      <c r="N345" s="59">
        <f>AA345*Mitigations!$L$10</f>
        <v>70</v>
      </c>
      <c r="O345" s="59"/>
      <c r="P345" s="59">
        <v>15.6</v>
      </c>
      <c r="Q345" s="59">
        <v>8.9</v>
      </c>
      <c r="R345" s="59">
        <v>8.19</v>
      </c>
      <c r="S345" s="59">
        <v>8.73</v>
      </c>
      <c r="T345" s="59">
        <v>8</v>
      </c>
      <c r="U345" s="59">
        <v>3</v>
      </c>
      <c r="V345" s="59">
        <v>3</v>
      </c>
      <c r="W345" s="59">
        <v>6</v>
      </c>
      <c r="X345" s="59">
        <v>87</v>
      </c>
      <c r="Y345" s="59">
        <v>36</v>
      </c>
      <c r="Z345" s="59">
        <v>112</v>
      </c>
      <c r="AA345" s="59">
        <v>70</v>
      </c>
    </row>
    <row r="346" spans="1:27" x14ac:dyDescent="0.35">
      <c r="A346" s="59"/>
      <c r="B346" s="59"/>
      <c r="C346" s="59">
        <f>P346*Mitigations!$J$10</f>
        <v>9.5</v>
      </c>
      <c r="D346" s="59">
        <f>Q346*Mitigations!$J$10</f>
        <v>6.5</v>
      </c>
      <c r="E346" s="59">
        <f>R346*Mitigations!$J$10</f>
        <v>11.97</v>
      </c>
      <c r="F346" s="59">
        <f>S346*Mitigations!$J$10</f>
        <v>6.66</v>
      </c>
      <c r="G346" s="59">
        <f>T346*Mitigations!$K$10</f>
        <v>6</v>
      </c>
      <c r="H346" s="59">
        <f>U346*Mitigations!$K$10</f>
        <v>5</v>
      </c>
      <c r="I346" s="59">
        <f>V346*Mitigations!$K$10</f>
        <v>6</v>
      </c>
      <c r="J346" s="59">
        <f>W346*Mitigations!$K$10</f>
        <v>4</v>
      </c>
      <c r="K346" s="59">
        <f>X346*Mitigations!$L$10</f>
        <v>171</v>
      </c>
      <c r="L346" s="59">
        <f>Y346*Mitigations!$L$10</f>
        <v>47</v>
      </c>
      <c r="M346" s="59">
        <f>Z346*Mitigations!$L$10</f>
        <v>90</v>
      </c>
      <c r="N346" s="59">
        <f>AA346*Mitigations!$L$10</f>
        <v>63</v>
      </c>
      <c r="O346" s="59"/>
      <c r="P346" s="59">
        <v>9.5</v>
      </c>
      <c r="Q346" s="59">
        <v>6.5</v>
      </c>
      <c r="R346" s="59">
        <v>11.97</v>
      </c>
      <c r="S346" s="59">
        <v>6.66</v>
      </c>
      <c r="T346" s="59">
        <v>6</v>
      </c>
      <c r="U346" s="59">
        <v>5</v>
      </c>
      <c r="V346" s="59">
        <v>6</v>
      </c>
      <c r="W346" s="59">
        <v>4</v>
      </c>
      <c r="X346" s="59">
        <v>171</v>
      </c>
      <c r="Y346" s="59">
        <v>47</v>
      </c>
      <c r="Z346" s="59">
        <v>90</v>
      </c>
      <c r="AA346" s="59">
        <v>63</v>
      </c>
    </row>
    <row r="347" spans="1:27" x14ac:dyDescent="0.35">
      <c r="A347" s="59"/>
      <c r="B347" s="59"/>
      <c r="C347" s="59">
        <f>P347*Mitigations!$J$10</f>
        <v>9.5</v>
      </c>
      <c r="D347" s="59">
        <f>Q347*Mitigations!$J$10</f>
        <v>8.1999999999999993</v>
      </c>
      <c r="E347" s="59">
        <f>R347*Mitigations!$J$10</f>
        <v>9.3600000000000012</v>
      </c>
      <c r="F347" s="59">
        <f>S347*Mitigations!$J$10</f>
        <v>6.9300000000000006</v>
      </c>
      <c r="G347" s="59">
        <f>T347*Mitigations!$K$10</f>
        <v>3</v>
      </c>
      <c r="H347" s="59">
        <f>U347*Mitigations!$K$10</f>
        <v>9</v>
      </c>
      <c r="I347" s="59">
        <f>V347*Mitigations!$K$10</f>
        <v>1</v>
      </c>
      <c r="J347" s="59">
        <f>W347*Mitigations!$K$10</f>
        <v>3</v>
      </c>
      <c r="K347" s="59">
        <f>X347*Mitigations!$L$10</f>
        <v>150</v>
      </c>
      <c r="L347" s="59">
        <f>Y347*Mitigations!$L$10</f>
        <v>74</v>
      </c>
      <c r="M347" s="59">
        <f>Z347*Mitigations!$L$10</f>
        <v>70</v>
      </c>
      <c r="N347" s="59">
        <f>AA347*Mitigations!$L$10</f>
        <v>48</v>
      </c>
      <c r="O347" s="59"/>
      <c r="P347" s="59">
        <v>9.5</v>
      </c>
      <c r="Q347" s="59">
        <v>8.1999999999999993</v>
      </c>
      <c r="R347" s="59">
        <v>9.3600000000000012</v>
      </c>
      <c r="S347" s="59">
        <v>6.9300000000000006</v>
      </c>
      <c r="T347" s="59">
        <v>3</v>
      </c>
      <c r="U347" s="59">
        <v>9</v>
      </c>
      <c r="V347" s="59">
        <v>1</v>
      </c>
      <c r="W347" s="59">
        <v>3</v>
      </c>
      <c r="X347" s="59">
        <v>150</v>
      </c>
      <c r="Y347" s="59">
        <v>74</v>
      </c>
      <c r="Z347" s="59">
        <v>70</v>
      </c>
      <c r="AA347" s="59">
        <v>48</v>
      </c>
    </row>
    <row r="348" spans="1:27" x14ac:dyDescent="0.35">
      <c r="A348" s="59"/>
      <c r="B348" s="59"/>
      <c r="C348" s="59">
        <f>P348*Mitigations!$J$10</f>
        <v>11.7</v>
      </c>
      <c r="D348" s="59">
        <f>Q348*Mitigations!$J$10</f>
        <v>6.6</v>
      </c>
      <c r="E348" s="59">
        <f>R348*Mitigations!$J$10</f>
        <v>7.38</v>
      </c>
      <c r="F348" s="59">
        <f>S348*Mitigations!$J$10</f>
        <v>6.57</v>
      </c>
      <c r="G348" s="59">
        <f>T348*Mitigations!$K$10</f>
        <v>3</v>
      </c>
      <c r="H348" s="59">
        <f>U348*Mitigations!$K$10</f>
        <v>4</v>
      </c>
      <c r="I348" s="59">
        <f>V348*Mitigations!$K$10</f>
        <v>4</v>
      </c>
      <c r="J348" s="59">
        <f>W348*Mitigations!$K$10</f>
        <v>1</v>
      </c>
      <c r="K348" s="59">
        <f>X348*Mitigations!$L$10</f>
        <v>184</v>
      </c>
      <c r="L348" s="59">
        <f>Y348*Mitigations!$L$10</f>
        <v>69</v>
      </c>
      <c r="M348" s="59">
        <f>Z348*Mitigations!$L$10</f>
        <v>111</v>
      </c>
      <c r="N348" s="59">
        <f>AA348*Mitigations!$L$10</f>
        <v>43</v>
      </c>
      <c r="O348" s="59"/>
      <c r="P348" s="59">
        <v>11.7</v>
      </c>
      <c r="Q348" s="59">
        <v>6.6</v>
      </c>
      <c r="R348" s="59">
        <v>7.38</v>
      </c>
      <c r="S348" s="59">
        <v>6.57</v>
      </c>
      <c r="T348" s="59">
        <v>3</v>
      </c>
      <c r="U348" s="59">
        <v>4</v>
      </c>
      <c r="V348" s="59">
        <v>4</v>
      </c>
      <c r="W348" s="59">
        <v>1</v>
      </c>
      <c r="X348" s="59">
        <v>184</v>
      </c>
      <c r="Y348" s="59">
        <v>69</v>
      </c>
      <c r="Z348" s="59">
        <v>111</v>
      </c>
      <c r="AA348" s="59">
        <v>43</v>
      </c>
    </row>
    <row r="349" spans="1:27" x14ac:dyDescent="0.35">
      <c r="A349" s="59"/>
      <c r="B349" s="59"/>
      <c r="C349" s="59">
        <f>P349*Mitigations!$J$10</f>
        <v>11.3</v>
      </c>
      <c r="D349" s="59">
        <f>Q349*Mitigations!$J$10</f>
        <v>8.8000000000000007</v>
      </c>
      <c r="E349" s="59">
        <f>R349*Mitigations!$J$10</f>
        <v>6.12</v>
      </c>
      <c r="F349" s="59">
        <f>S349*Mitigations!$J$10</f>
        <v>6.84</v>
      </c>
      <c r="G349" s="59">
        <f>T349*Mitigations!$K$10</f>
        <v>7</v>
      </c>
      <c r="H349" s="59">
        <f>U349*Mitigations!$K$10</f>
        <v>4</v>
      </c>
      <c r="I349" s="59">
        <f>V349*Mitigations!$K$10</f>
        <v>3</v>
      </c>
      <c r="J349" s="59">
        <f>W349*Mitigations!$K$10</f>
        <v>7</v>
      </c>
      <c r="K349" s="59">
        <f>X349*Mitigations!$L$10</f>
        <v>183</v>
      </c>
      <c r="L349" s="59">
        <f>Y349*Mitigations!$L$10</f>
        <v>22</v>
      </c>
      <c r="M349" s="59">
        <f>Z349*Mitigations!$L$10</f>
        <v>53</v>
      </c>
      <c r="N349" s="59">
        <f>AA349*Mitigations!$L$10</f>
        <v>69</v>
      </c>
      <c r="O349" s="59"/>
      <c r="P349" s="59">
        <v>11.3</v>
      </c>
      <c r="Q349" s="59">
        <v>8.8000000000000007</v>
      </c>
      <c r="R349" s="59">
        <v>6.12</v>
      </c>
      <c r="S349" s="59">
        <v>6.84</v>
      </c>
      <c r="T349" s="59">
        <v>7</v>
      </c>
      <c r="U349" s="59">
        <v>4</v>
      </c>
      <c r="V349" s="59">
        <v>3</v>
      </c>
      <c r="W349" s="59">
        <v>7</v>
      </c>
      <c r="X349" s="59">
        <v>183</v>
      </c>
      <c r="Y349" s="59">
        <v>22</v>
      </c>
      <c r="Z349" s="59">
        <v>53</v>
      </c>
      <c r="AA349" s="59">
        <v>69</v>
      </c>
    </row>
    <row r="350" spans="1:27" x14ac:dyDescent="0.35">
      <c r="A350" s="59"/>
      <c r="B350" s="59"/>
      <c r="C350" s="59">
        <f>P350*Mitigations!$J$10</f>
        <v>8.5</v>
      </c>
      <c r="D350" s="59">
        <f>Q350*Mitigations!$J$10</f>
        <v>7.2</v>
      </c>
      <c r="E350" s="59">
        <f>R350*Mitigations!$J$10</f>
        <v>9.629999999999999</v>
      </c>
      <c r="F350" s="59">
        <f>S350*Mitigations!$J$10</f>
        <v>8.01</v>
      </c>
      <c r="G350" s="59">
        <f>T350*Mitigations!$K$10</f>
        <v>4</v>
      </c>
      <c r="H350" s="59">
        <f>U350*Mitigations!$K$10</f>
        <v>3</v>
      </c>
      <c r="I350" s="59">
        <f>V350*Mitigations!$K$10</f>
        <v>5</v>
      </c>
      <c r="J350" s="59">
        <f>W350*Mitigations!$K$10</f>
        <v>4</v>
      </c>
      <c r="K350" s="59">
        <f>X350*Mitigations!$L$10</f>
        <v>166</v>
      </c>
      <c r="L350" s="59">
        <f>Y350*Mitigations!$L$10</f>
        <v>76</v>
      </c>
      <c r="M350" s="59">
        <f>Z350*Mitigations!$L$10</f>
        <v>65</v>
      </c>
      <c r="N350" s="59">
        <f>AA350*Mitigations!$L$10</f>
        <v>73</v>
      </c>
      <c r="O350" s="59"/>
      <c r="P350" s="59">
        <v>8.5</v>
      </c>
      <c r="Q350" s="59">
        <v>7.2</v>
      </c>
      <c r="R350" s="59">
        <v>9.629999999999999</v>
      </c>
      <c r="S350" s="59">
        <v>8.01</v>
      </c>
      <c r="T350" s="59">
        <v>4</v>
      </c>
      <c r="U350" s="59">
        <v>3</v>
      </c>
      <c r="V350" s="59">
        <v>5</v>
      </c>
      <c r="W350" s="59">
        <v>4</v>
      </c>
      <c r="X350" s="59">
        <v>166</v>
      </c>
      <c r="Y350" s="59">
        <v>76</v>
      </c>
      <c r="Z350" s="59">
        <v>65</v>
      </c>
      <c r="AA350" s="59">
        <v>73</v>
      </c>
    </row>
    <row r="351" spans="1:27" x14ac:dyDescent="0.35">
      <c r="A351" s="59"/>
      <c r="B351" s="59"/>
      <c r="C351" s="59">
        <f>P351*Mitigations!$J$10</f>
        <v>11.1</v>
      </c>
      <c r="D351" s="59">
        <f>Q351*Mitigations!$J$10</f>
        <v>7.5</v>
      </c>
      <c r="E351" s="59">
        <f>R351*Mitigations!$J$10</f>
        <v>8.73</v>
      </c>
      <c r="F351" s="59">
        <f>S351*Mitigations!$J$10</f>
        <v>8.4600000000000009</v>
      </c>
      <c r="G351" s="59">
        <f>T351*Mitigations!$K$10</f>
        <v>4</v>
      </c>
      <c r="H351" s="59">
        <f>U351*Mitigations!$K$10</f>
        <v>1</v>
      </c>
      <c r="I351" s="59">
        <f>V351*Mitigations!$K$10</f>
        <v>5</v>
      </c>
      <c r="J351" s="59">
        <f>W351*Mitigations!$K$10</f>
        <v>5</v>
      </c>
      <c r="K351" s="59">
        <f>X351*Mitigations!$L$10</f>
        <v>102</v>
      </c>
      <c r="L351" s="59">
        <f>Y351*Mitigations!$L$10</f>
        <v>38</v>
      </c>
      <c r="M351" s="59">
        <f>Z351*Mitigations!$L$10</f>
        <v>78</v>
      </c>
      <c r="N351" s="59">
        <f>AA351*Mitigations!$L$10</f>
        <v>38</v>
      </c>
      <c r="O351" s="59"/>
      <c r="P351" s="59">
        <v>11.1</v>
      </c>
      <c r="Q351" s="59">
        <v>7.5</v>
      </c>
      <c r="R351" s="59">
        <v>8.73</v>
      </c>
      <c r="S351" s="59">
        <v>8.4600000000000009</v>
      </c>
      <c r="T351" s="59">
        <v>4</v>
      </c>
      <c r="U351" s="59">
        <v>1</v>
      </c>
      <c r="V351" s="59">
        <v>5</v>
      </c>
      <c r="W351" s="59">
        <v>5</v>
      </c>
      <c r="X351" s="59">
        <v>102</v>
      </c>
      <c r="Y351" s="59">
        <v>38</v>
      </c>
      <c r="Z351" s="59">
        <v>78</v>
      </c>
      <c r="AA351" s="59">
        <v>38</v>
      </c>
    </row>
    <row r="352" spans="1:27" x14ac:dyDescent="0.35">
      <c r="A352" s="59"/>
      <c r="B352" s="59"/>
      <c r="C352" s="59">
        <f>P352*Mitigations!$J$10</f>
        <v>9.6999999999999993</v>
      </c>
      <c r="D352" s="59">
        <f>Q352*Mitigations!$J$10</f>
        <v>8.1999999999999993</v>
      </c>
      <c r="E352" s="59">
        <f>R352*Mitigations!$J$10</f>
        <v>10.35</v>
      </c>
      <c r="F352" s="59">
        <f>S352*Mitigations!$J$10</f>
        <v>8.1</v>
      </c>
      <c r="G352" s="59">
        <f>T352*Mitigations!$K$10</f>
        <v>6</v>
      </c>
      <c r="H352" s="59">
        <f>U352*Mitigations!$K$10</f>
        <v>2</v>
      </c>
      <c r="I352" s="59">
        <f>V352*Mitigations!$K$10</f>
        <v>4</v>
      </c>
      <c r="J352" s="59">
        <f>W352*Mitigations!$K$10</f>
        <v>5</v>
      </c>
      <c r="K352" s="59">
        <f>X352*Mitigations!$L$10</f>
        <v>99</v>
      </c>
      <c r="L352" s="59">
        <f>Y352*Mitigations!$L$10</f>
        <v>61</v>
      </c>
      <c r="M352" s="59">
        <f>Z352*Mitigations!$L$10</f>
        <v>189</v>
      </c>
      <c r="N352" s="59">
        <f>AA352*Mitigations!$L$10</f>
        <v>48</v>
      </c>
      <c r="O352" s="59"/>
      <c r="P352" s="59">
        <v>9.6999999999999993</v>
      </c>
      <c r="Q352" s="59">
        <v>8.1999999999999993</v>
      </c>
      <c r="R352" s="59">
        <v>10.35</v>
      </c>
      <c r="S352" s="59">
        <v>8.1</v>
      </c>
      <c r="T352" s="59">
        <v>6</v>
      </c>
      <c r="U352" s="59">
        <v>2</v>
      </c>
      <c r="V352" s="59">
        <v>4</v>
      </c>
      <c r="W352" s="59">
        <v>5</v>
      </c>
      <c r="X352" s="59">
        <v>99</v>
      </c>
      <c r="Y352" s="59">
        <v>61</v>
      </c>
      <c r="Z352" s="59">
        <v>189</v>
      </c>
      <c r="AA352" s="59">
        <v>48</v>
      </c>
    </row>
    <row r="353" spans="1:27" x14ac:dyDescent="0.35">
      <c r="A353" s="59"/>
      <c r="B353" s="59"/>
      <c r="C353" s="59">
        <f>P353*Mitigations!$J$10</f>
        <v>7</v>
      </c>
      <c r="D353" s="59">
        <f>Q353*Mitigations!$J$10</f>
        <v>8.6</v>
      </c>
      <c r="E353" s="59">
        <f>R353*Mitigations!$J$10</f>
        <v>7.38</v>
      </c>
      <c r="F353" s="59">
        <f>S353*Mitigations!$J$10</f>
        <v>8.370000000000001</v>
      </c>
      <c r="G353" s="59">
        <f>T353*Mitigations!$K$10</f>
        <v>2</v>
      </c>
      <c r="H353" s="59">
        <f>U353*Mitigations!$K$10</f>
        <v>6</v>
      </c>
      <c r="I353" s="59">
        <f>V353*Mitigations!$K$10</f>
        <v>8</v>
      </c>
      <c r="J353" s="59">
        <f>W353*Mitigations!$K$10</f>
        <v>4</v>
      </c>
      <c r="K353" s="59">
        <f>X353*Mitigations!$L$10</f>
        <v>126</v>
      </c>
      <c r="L353" s="59">
        <f>Y353*Mitigations!$L$10</f>
        <v>33</v>
      </c>
      <c r="M353" s="59">
        <f>Z353*Mitigations!$L$10</f>
        <v>56</v>
      </c>
      <c r="N353" s="59">
        <f>AA353*Mitigations!$L$10</f>
        <v>64</v>
      </c>
      <c r="O353" s="59"/>
      <c r="P353" s="59">
        <v>7</v>
      </c>
      <c r="Q353" s="59">
        <v>8.6</v>
      </c>
      <c r="R353" s="59">
        <v>7.38</v>
      </c>
      <c r="S353" s="59">
        <v>8.370000000000001</v>
      </c>
      <c r="T353" s="59">
        <v>2</v>
      </c>
      <c r="U353" s="59">
        <v>6</v>
      </c>
      <c r="V353" s="59">
        <v>8</v>
      </c>
      <c r="W353" s="59">
        <v>4</v>
      </c>
      <c r="X353" s="59">
        <v>126</v>
      </c>
      <c r="Y353" s="59">
        <v>33</v>
      </c>
      <c r="Z353" s="59">
        <v>56</v>
      </c>
      <c r="AA353" s="59">
        <v>64</v>
      </c>
    </row>
    <row r="354" spans="1:27" x14ac:dyDescent="0.35">
      <c r="A354" s="59"/>
      <c r="B354" s="59"/>
      <c r="C354" s="59">
        <f>P354*Mitigations!$J$10</f>
        <v>14.2</v>
      </c>
      <c r="D354" s="59">
        <f>Q354*Mitigations!$J$10</f>
        <v>7</v>
      </c>
      <c r="E354" s="59">
        <f>R354*Mitigations!$J$10</f>
        <v>9.5399999999999991</v>
      </c>
      <c r="F354" s="59">
        <f>S354*Mitigations!$J$10</f>
        <v>7.74</v>
      </c>
      <c r="G354" s="59">
        <f>T354*Mitigations!$K$10</f>
        <v>7</v>
      </c>
      <c r="H354" s="59">
        <f>U354*Mitigations!$K$10</f>
        <v>2</v>
      </c>
      <c r="I354" s="59">
        <f>V354*Mitigations!$K$10</f>
        <v>3</v>
      </c>
      <c r="J354" s="59">
        <f>W354*Mitigations!$K$10</f>
        <v>7</v>
      </c>
      <c r="K354" s="59">
        <f>X354*Mitigations!$L$10</f>
        <v>124</v>
      </c>
      <c r="L354" s="59">
        <f>Y354*Mitigations!$L$10</f>
        <v>35</v>
      </c>
      <c r="M354" s="59">
        <f>Z354*Mitigations!$L$10</f>
        <v>86</v>
      </c>
      <c r="N354" s="59">
        <f>AA354*Mitigations!$L$10</f>
        <v>55</v>
      </c>
      <c r="O354" s="59"/>
      <c r="P354" s="59">
        <v>14.2</v>
      </c>
      <c r="Q354" s="59">
        <v>7</v>
      </c>
      <c r="R354" s="59">
        <v>9.5399999999999991</v>
      </c>
      <c r="S354" s="59">
        <v>7.74</v>
      </c>
      <c r="T354" s="59">
        <v>7</v>
      </c>
      <c r="U354" s="59">
        <v>2</v>
      </c>
      <c r="V354" s="59">
        <v>3</v>
      </c>
      <c r="W354" s="59">
        <v>7</v>
      </c>
      <c r="X354" s="59">
        <v>124</v>
      </c>
      <c r="Y354" s="59">
        <v>35</v>
      </c>
      <c r="Z354" s="59">
        <v>86</v>
      </c>
      <c r="AA354" s="59">
        <v>55</v>
      </c>
    </row>
    <row r="355" spans="1:27" x14ac:dyDescent="0.35">
      <c r="A355" s="59"/>
      <c r="B355" s="59"/>
      <c r="C355" s="59">
        <f>P355*Mitigations!$J$10</f>
        <v>10.199999999999999</v>
      </c>
      <c r="D355" s="59">
        <f>Q355*Mitigations!$J$10</f>
        <v>7.4</v>
      </c>
      <c r="E355" s="59">
        <f>R355*Mitigations!$J$10</f>
        <v>13.770000000000001</v>
      </c>
      <c r="F355" s="59">
        <f>S355*Mitigations!$J$10</f>
        <v>7.02</v>
      </c>
      <c r="G355" s="59">
        <f>T355*Mitigations!$K$10</f>
        <v>8</v>
      </c>
      <c r="H355" s="59">
        <f>U355*Mitigations!$K$10</f>
        <v>1</v>
      </c>
      <c r="I355" s="59">
        <f>V355*Mitigations!$K$10</f>
        <v>4</v>
      </c>
      <c r="J355" s="59">
        <f>W355*Mitigations!$K$10</f>
        <v>6</v>
      </c>
      <c r="K355" s="59">
        <f>X355*Mitigations!$L$10</f>
        <v>128</v>
      </c>
      <c r="L355" s="59">
        <f>Y355*Mitigations!$L$10</f>
        <v>43</v>
      </c>
      <c r="M355" s="59">
        <f>Z355*Mitigations!$L$10</f>
        <v>72</v>
      </c>
      <c r="N355" s="59">
        <f>AA355*Mitigations!$L$10</f>
        <v>63</v>
      </c>
      <c r="O355" s="59"/>
      <c r="P355" s="59">
        <v>10.199999999999999</v>
      </c>
      <c r="Q355" s="59">
        <v>7.4</v>
      </c>
      <c r="R355" s="59">
        <v>13.770000000000001</v>
      </c>
      <c r="S355" s="59">
        <v>7.02</v>
      </c>
      <c r="T355" s="59">
        <v>8</v>
      </c>
      <c r="U355" s="59">
        <v>1</v>
      </c>
      <c r="V355" s="59">
        <v>4</v>
      </c>
      <c r="W355" s="59">
        <v>6</v>
      </c>
      <c r="X355" s="59">
        <v>128</v>
      </c>
      <c r="Y355" s="59">
        <v>43</v>
      </c>
      <c r="Z355" s="59">
        <v>72</v>
      </c>
      <c r="AA355" s="59">
        <v>63</v>
      </c>
    </row>
    <row r="356" spans="1:27" x14ac:dyDescent="0.35">
      <c r="A356" s="59"/>
      <c r="B356" s="59"/>
      <c r="C356" s="59">
        <f>P356*Mitigations!$J$10</f>
        <v>8.3000000000000007</v>
      </c>
      <c r="D356" s="59">
        <f>Q356*Mitigations!$J$10</f>
        <v>10.3</v>
      </c>
      <c r="E356" s="59">
        <f>R356*Mitigations!$J$10</f>
        <v>8.370000000000001</v>
      </c>
      <c r="F356" s="59">
        <f>S356*Mitigations!$J$10</f>
        <v>7.8299999999999992</v>
      </c>
      <c r="G356" s="59">
        <f>T356*Mitigations!$K$10</f>
        <v>9</v>
      </c>
      <c r="H356" s="59">
        <f>U356*Mitigations!$K$10</f>
        <v>4</v>
      </c>
      <c r="I356" s="59">
        <f>V356*Mitigations!$K$10</f>
        <v>3</v>
      </c>
      <c r="J356" s="59">
        <f>W356*Mitigations!$K$10</f>
        <v>10</v>
      </c>
      <c r="K356" s="59">
        <f>X356*Mitigations!$L$10</f>
        <v>97</v>
      </c>
      <c r="L356" s="59">
        <f>Y356*Mitigations!$L$10</f>
        <v>54</v>
      </c>
      <c r="M356" s="59">
        <f>Z356*Mitigations!$L$10</f>
        <v>80</v>
      </c>
      <c r="N356" s="59">
        <f>AA356*Mitigations!$L$10</f>
        <v>38</v>
      </c>
      <c r="O356" s="59"/>
      <c r="P356" s="59">
        <v>8.3000000000000007</v>
      </c>
      <c r="Q356" s="59">
        <v>10.3</v>
      </c>
      <c r="R356" s="59">
        <v>8.370000000000001</v>
      </c>
      <c r="S356" s="59">
        <v>7.8299999999999992</v>
      </c>
      <c r="T356" s="59">
        <v>9</v>
      </c>
      <c r="U356" s="59">
        <v>4</v>
      </c>
      <c r="V356" s="59">
        <v>3</v>
      </c>
      <c r="W356" s="59">
        <v>10</v>
      </c>
      <c r="X356" s="59">
        <v>97</v>
      </c>
      <c r="Y356" s="59">
        <v>54</v>
      </c>
      <c r="Z356" s="59">
        <v>80</v>
      </c>
      <c r="AA356" s="59">
        <v>38</v>
      </c>
    </row>
    <row r="357" spans="1:27" x14ac:dyDescent="0.35">
      <c r="A357" s="59"/>
      <c r="B357" s="59"/>
      <c r="C357" s="59">
        <f>P357*Mitigations!$J$10</f>
        <v>9.8000000000000007</v>
      </c>
      <c r="D357" s="59">
        <f>Q357*Mitigations!$J$10</f>
        <v>7.7</v>
      </c>
      <c r="E357" s="59">
        <f>R357*Mitigations!$J$10</f>
        <v>8.64</v>
      </c>
      <c r="F357" s="59">
        <f>S357*Mitigations!$J$10</f>
        <v>7.38</v>
      </c>
      <c r="G357" s="59">
        <f>T357*Mitigations!$K$10</f>
        <v>3</v>
      </c>
      <c r="H357" s="59">
        <f>U357*Mitigations!$K$10</f>
        <v>1</v>
      </c>
      <c r="I357" s="59">
        <f>V357*Mitigations!$K$10</f>
        <v>7</v>
      </c>
      <c r="J357" s="59">
        <f>W357*Mitigations!$K$10</f>
        <v>6</v>
      </c>
      <c r="K357" s="59">
        <f>X357*Mitigations!$L$10</f>
        <v>90</v>
      </c>
      <c r="L357" s="59">
        <f>Y357*Mitigations!$L$10</f>
        <v>36</v>
      </c>
      <c r="M357" s="59">
        <f>Z357*Mitigations!$L$10</f>
        <v>62</v>
      </c>
      <c r="N357" s="59">
        <f>AA357*Mitigations!$L$10</f>
        <v>45</v>
      </c>
      <c r="O357" s="59"/>
      <c r="P357" s="59">
        <v>9.8000000000000007</v>
      </c>
      <c r="Q357" s="59">
        <v>7.7</v>
      </c>
      <c r="R357" s="59">
        <v>8.64</v>
      </c>
      <c r="S357" s="59">
        <v>7.38</v>
      </c>
      <c r="T357" s="59">
        <v>3</v>
      </c>
      <c r="U357" s="59">
        <v>1</v>
      </c>
      <c r="V357" s="59">
        <v>7</v>
      </c>
      <c r="W357" s="59">
        <v>6</v>
      </c>
      <c r="X357" s="59">
        <v>90</v>
      </c>
      <c r="Y357" s="59">
        <v>36</v>
      </c>
      <c r="Z357" s="59">
        <v>62</v>
      </c>
      <c r="AA357" s="59">
        <v>45</v>
      </c>
    </row>
    <row r="358" spans="1:27" x14ac:dyDescent="0.35">
      <c r="A358" s="59"/>
      <c r="B358" s="59"/>
      <c r="C358" s="59">
        <f>P358*Mitigations!$J$10</f>
        <v>9.1999999999999993</v>
      </c>
      <c r="D358" s="59">
        <f>Q358*Mitigations!$J$10</f>
        <v>7.5</v>
      </c>
      <c r="E358" s="59">
        <f>R358*Mitigations!$J$10</f>
        <v>7.4700000000000006</v>
      </c>
      <c r="F358" s="59">
        <f>S358*Mitigations!$J$10</f>
        <v>7.11</v>
      </c>
      <c r="G358" s="59">
        <f>T358*Mitigations!$K$10</f>
        <v>9</v>
      </c>
      <c r="H358" s="59">
        <f>U358*Mitigations!$K$10</f>
        <v>3</v>
      </c>
      <c r="I358" s="59">
        <f>V358*Mitigations!$K$10</f>
        <v>4</v>
      </c>
      <c r="J358" s="59">
        <f>W358*Mitigations!$K$10</f>
        <v>6</v>
      </c>
      <c r="K358" s="59">
        <f>X358*Mitigations!$L$10</f>
        <v>106</v>
      </c>
      <c r="L358" s="59">
        <f>Y358*Mitigations!$L$10</f>
        <v>47</v>
      </c>
      <c r="M358" s="59">
        <f>Z358*Mitigations!$L$10</f>
        <v>134</v>
      </c>
      <c r="N358" s="59">
        <f>AA358*Mitigations!$L$10</f>
        <v>70</v>
      </c>
      <c r="O358" s="59"/>
      <c r="P358" s="59">
        <v>9.1999999999999993</v>
      </c>
      <c r="Q358" s="59">
        <v>7.5</v>
      </c>
      <c r="R358" s="59">
        <v>7.4700000000000006</v>
      </c>
      <c r="S358" s="59">
        <v>7.11</v>
      </c>
      <c r="T358" s="59">
        <v>9</v>
      </c>
      <c r="U358" s="59">
        <v>3</v>
      </c>
      <c r="V358" s="59">
        <v>4</v>
      </c>
      <c r="W358" s="59">
        <v>6</v>
      </c>
      <c r="X358" s="59">
        <v>106</v>
      </c>
      <c r="Y358" s="59">
        <v>47</v>
      </c>
      <c r="Z358" s="59">
        <v>134</v>
      </c>
      <c r="AA358" s="59">
        <v>70</v>
      </c>
    </row>
    <row r="359" spans="1:27" x14ac:dyDescent="0.35">
      <c r="A359" s="59"/>
      <c r="B359" s="59"/>
      <c r="C359" s="59">
        <f>P359*Mitigations!$J$10</f>
        <v>8.6999999999999993</v>
      </c>
      <c r="D359" s="59">
        <f>Q359*Mitigations!$J$10</f>
        <v>7</v>
      </c>
      <c r="E359" s="59">
        <f>R359*Mitigations!$J$10</f>
        <v>5.9399999999999995</v>
      </c>
      <c r="F359" s="59">
        <f>S359*Mitigations!$J$10</f>
        <v>6.12</v>
      </c>
      <c r="G359" s="59">
        <f>T359*Mitigations!$K$10</f>
        <v>4</v>
      </c>
      <c r="H359" s="59">
        <f>U359*Mitigations!$K$10</f>
        <v>3</v>
      </c>
      <c r="I359" s="59">
        <f>V359*Mitigations!$K$10</f>
        <v>7</v>
      </c>
      <c r="J359" s="59">
        <f>W359*Mitigations!$K$10</f>
        <v>5</v>
      </c>
      <c r="K359" s="59">
        <f>X359*Mitigations!$L$10</f>
        <v>117</v>
      </c>
      <c r="L359" s="59">
        <f>Y359*Mitigations!$L$10</f>
        <v>30</v>
      </c>
      <c r="M359" s="59">
        <f>Z359*Mitigations!$L$10</f>
        <v>239</v>
      </c>
      <c r="N359" s="59">
        <f>AA359*Mitigations!$L$10</f>
        <v>48</v>
      </c>
      <c r="O359" s="59"/>
      <c r="P359" s="59">
        <v>8.6999999999999993</v>
      </c>
      <c r="Q359" s="59">
        <v>7</v>
      </c>
      <c r="R359" s="59">
        <v>5.9399999999999995</v>
      </c>
      <c r="S359" s="59">
        <v>6.12</v>
      </c>
      <c r="T359" s="59">
        <v>4</v>
      </c>
      <c r="U359" s="59">
        <v>3</v>
      </c>
      <c r="V359" s="59">
        <v>7</v>
      </c>
      <c r="W359" s="59">
        <v>5</v>
      </c>
      <c r="X359" s="59">
        <v>117</v>
      </c>
      <c r="Y359" s="59">
        <v>30</v>
      </c>
      <c r="Z359" s="59">
        <v>239</v>
      </c>
      <c r="AA359" s="59">
        <v>48</v>
      </c>
    </row>
    <row r="360" spans="1:27" x14ac:dyDescent="0.35">
      <c r="A360" s="59"/>
      <c r="B360" s="59"/>
      <c r="C360" s="59">
        <f>P360*Mitigations!$J$10</f>
        <v>14</v>
      </c>
      <c r="D360" s="59">
        <f>Q360*Mitigations!$J$10</f>
        <v>9.1</v>
      </c>
      <c r="E360" s="59">
        <f>R360*Mitigations!$J$10</f>
        <v>10.71</v>
      </c>
      <c r="F360" s="59">
        <f>S360*Mitigations!$J$10</f>
        <v>8.1</v>
      </c>
      <c r="G360" s="59">
        <f>T360*Mitigations!$K$10</f>
        <v>6</v>
      </c>
      <c r="H360" s="59">
        <f>U360*Mitigations!$K$10</f>
        <v>4</v>
      </c>
      <c r="I360" s="59">
        <f>V360*Mitigations!$K$10</f>
        <v>5</v>
      </c>
      <c r="J360" s="59">
        <f>W360*Mitigations!$K$10</f>
        <v>4</v>
      </c>
      <c r="K360" s="59">
        <f>X360*Mitigations!$L$10</f>
        <v>123</v>
      </c>
      <c r="L360" s="59">
        <f>Y360*Mitigations!$L$10</f>
        <v>29</v>
      </c>
      <c r="M360" s="59">
        <f>Z360*Mitigations!$L$10</f>
        <v>125</v>
      </c>
      <c r="N360" s="59">
        <f>AA360*Mitigations!$L$10</f>
        <v>24</v>
      </c>
      <c r="O360" s="59"/>
      <c r="P360" s="59">
        <v>14</v>
      </c>
      <c r="Q360" s="59">
        <v>9.1</v>
      </c>
      <c r="R360" s="59">
        <v>10.71</v>
      </c>
      <c r="S360" s="59">
        <v>8.1</v>
      </c>
      <c r="T360" s="59">
        <v>6</v>
      </c>
      <c r="U360" s="59">
        <v>4</v>
      </c>
      <c r="V360" s="59">
        <v>5</v>
      </c>
      <c r="W360" s="59">
        <v>4</v>
      </c>
      <c r="X360" s="59">
        <v>123</v>
      </c>
      <c r="Y360" s="59">
        <v>29</v>
      </c>
      <c r="Z360" s="59">
        <v>125</v>
      </c>
      <c r="AA360" s="59">
        <v>24</v>
      </c>
    </row>
    <row r="361" spans="1:27" x14ac:dyDescent="0.35">
      <c r="A361" s="59"/>
      <c r="B361" s="59"/>
      <c r="C361" s="59">
        <f>P361*Mitigations!$J$10</f>
        <v>11.7</v>
      </c>
      <c r="D361" s="59">
        <f>Q361*Mitigations!$J$10</f>
        <v>6.9</v>
      </c>
      <c r="E361" s="59">
        <f>R361*Mitigations!$J$10</f>
        <v>7.9200000000000008</v>
      </c>
      <c r="F361" s="59">
        <f>S361*Mitigations!$J$10</f>
        <v>6.66</v>
      </c>
      <c r="G361" s="59">
        <f>T361*Mitigations!$K$10</f>
        <v>4</v>
      </c>
      <c r="H361" s="59">
        <f>U361*Mitigations!$K$10</f>
        <v>4</v>
      </c>
      <c r="I361" s="59">
        <f>V361*Mitigations!$K$10</f>
        <v>6</v>
      </c>
      <c r="J361" s="59">
        <f>W361*Mitigations!$K$10</f>
        <v>6</v>
      </c>
      <c r="K361" s="59">
        <f>X361*Mitigations!$L$10</f>
        <v>100</v>
      </c>
      <c r="L361" s="59">
        <f>Y361*Mitigations!$L$10</f>
        <v>45</v>
      </c>
      <c r="M361" s="59">
        <f>Z361*Mitigations!$L$10</f>
        <v>99</v>
      </c>
      <c r="N361" s="59">
        <f>AA361*Mitigations!$L$10</f>
        <v>62</v>
      </c>
      <c r="O361" s="59"/>
      <c r="P361" s="59">
        <v>11.7</v>
      </c>
      <c r="Q361" s="59">
        <v>6.9</v>
      </c>
      <c r="R361" s="59">
        <v>7.9200000000000008</v>
      </c>
      <c r="S361" s="59">
        <v>6.66</v>
      </c>
      <c r="T361" s="59">
        <v>4</v>
      </c>
      <c r="U361" s="59">
        <v>4</v>
      </c>
      <c r="V361" s="59">
        <v>6</v>
      </c>
      <c r="W361" s="59">
        <v>6</v>
      </c>
      <c r="X361" s="59">
        <v>100</v>
      </c>
      <c r="Y361" s="59">
        <v>45</v>
      </c>
      <c r="Z361" s="59">
        <v>99</v>
      </c>
      <c r="AA361" s="59">
        <v>62</v>
      </c>
    </row>
    <row r="362" spans="1:27" x14ac:dyDescent="0.35">
      <c r="A362" s="59"/>
      <c r="B362" s="59"/>
      <c r="C362" s="59">
        <f>P362*Mitigations!$J$10</f>
        <v>8.4</v>
      </c>
      <c r="D362" s="59">
        <f>Q362*Mitigations!$J$10</f>
        <v>8.8000000000000007</v>
      </c>
      <c r="E362" s="59">
        <f>R362*Mitigations!$J$10</f>
        <v>6.75</v>
      </c>
      <c r="F362" s="59">
        <f>S362*Mitigations!$J$10</f>
        <v>7.74</v>
      </c>
      <c r="G362" s="59">
        <f>T362*Mitigations!$K$10</f>
        <v>4</v>
      </c>
      <c r="H362" s="59">
        <f>U362*Mitigations!$K$10</f>
        <v>3</v>
      </c>
      <c r="I362" s="59">
        <f>V362*Mitigations!$K$10</f>
        <v>5</v>
      </c>
      <c r="J362" s="59">
        <f>W362*Mitigations!$K$10</f>
        <v>2</v>
      </c>
      <c r="K362" s="59">
        <f>X362*Mitigations!$L$10</f>
        <v>60</v>
      </c>
      <c r="L362" s="59">
        <f>Y362*Mitigations!$L$10</f>
        <v>69</v>
      </c>
      <c r="M362" s="59">
        <f>Z362*Mitigations!$L$10</f>
        <v>138</v>
      </c>
      <c r="N362" s="59">
        <f>AA362*Mitigations!$L$10</f>
        <v>101</v>
      </c>
      <c r="O362" s="59"/>
      <c r="P362" s="59">
        <v>8.4</v>
      </c>
      <c r="Q362" s="59">
        <v>8.8000000000000007</v>
      </c>
      <c r="R362" s="59">
        <v>6.75</v>
      </c>
      <c r="S362" s="59">
        <v>7.74</v>
      </c>
      <c r="T362" s="59">
        <v>4</v>
      </c>
      <c r="U362" s="59">
        <v>3</v>
      </c>
      <c r="V362" s="59">
        <v>5</v>
      </c>
      <c r="W362" s="59">
        <v>2</v>
      </c>
      <c r="X362" s="59">
        <v>60</v>
      </c>
      <c r="Y362" s="59">
        <v>69</v>
      </c>
      <c r="Z362" s="59">
        <v>138</v>
      </c>
      <c r="AA362" s="59">
        <v>101</v>
      </c>
    </row>
    <row r="363" spans="1:27" x14ac:dyDescent="0.35">
      <c r="A363" s="59"/>
      <c r="B363" s="59"/>
      <c r="C363" s="59">
        <f>P363*Mitigations!$J$10</f>
        <v>10</v>
      </c>
      <c r="D363" s="59">
        <f>Q363*Mitigations!$J$10</f>
        <v>6.9</v>
      </c>
      <c r="E363" s="59">
        <f>R363*Mitigations!$J$10</f>
        <v>9.7200000000000006</v>
      </c>
      <c r="F363" s="59">
        <f>S363*Mitigations!$J$10</f>
        <v>7.5600000000000005</v>
      </c>
      <c r="G363" s="59">
        <f>T363*Mitigations!$K$10</f>
        <v>4</v>
      </c>
      <c r="H363" s="59">
        <f>U363*Mitigations!$K$10</f>
        <v>4</v>
      </c>
      <c r="I363" s="59">
        <f>V363*Mitigations!$K$10</f>
        <v>6</v>
      </c>
      <c r="J363" s="59">
        <f>W363*Mitigations!$K$10</f>
        <v>5</v>
      </c>
      <c r="K363" s="59">
        <f>X363*Mitigations!$L$10</f>
        <v>188</v>
      </c>
      <c r="L363" s="59">
        <f>Y363*Mitigations!$L$10</f>
        <v>33</v>
      </c>
      <c r="M363" s="59">
        <f>Z363*Mitigations!$L$10</f>
        <v>165</v>
      </c>
      <c r="N363" s="59">
        <f>AA363*Mitigations!$L$10</f>
        <v>44</v>
      </c>
      <c r="O363" s="59"/>
      <c r="P363" s="59">
        <v>10</v>
      </c>
      <c r="Q363" s="59">
        <v>6.9</v>
      </c>
      <c r="R363" s="59">
        <v>9.7200000000000006</v>
      </c>
      <c r="S363" s="59">
        <v>7.5600000000000005</v>
      </c>
      <c r="T363" s="59">
        <v>4</v>
      </c>
      <c r="U363" s="59">
        <v>4</v>
      </c>
      <c r="V363" s="59">
        <v>6</v>
      </c>
      <c r="W363" s="59">
        <v>5</v>
      </c>
      <c r="X363" s="59">
        <v>188</v>
      </c>
      <c r="Y363" s="59">
        <v>33</v>
      </c>
      <c r="Z363" s="59">
        <v>165</v>
      </c>
      <c r="AA363" s="59">
        <v>44</v>
      </c>
    </row>
    <row r="364" spans="1:27" x14ac:dyDescent="0.35">
      <c r="A364" s="59"/>
      <c r="B364" s="59"/>
      <c r="C364" s="59">
        <f>P364*Mitigations!$J$10</f>
        <v>9.1</v>
      </c>
      <c r="D364" s="59">
        <f>Q364*Mitigations!$J$10</f>
        <v>8.5</v>
      </c>
      <c r="E364" s="59">
        <f>R364*Mitigations!$J$10</f>
        <v>6.3</v>
      </c>
      <c r="F364" s="59">
        <f>S364*Mitigations!$J$10</f>
        <v>7.9200000000000008</v>
      </c>
      <c r="G364" s="59">
        <f>T364*Mitigations!$K$10</f>
        <v>6</v>
      </c>
      <c r="H364" s="59">
        <f>U364*Mitigations!$K$10</f>
        <v>0</v>
      </c>
      <c r="I364" s="59">
        <f>V364*Mitigations!$K$10</f>
        <v>4</v>
      </c>
      <c r="J364" s="59">
        <f>W364*Mitigations!$K$10</f>
        <v>9</v>
      </c>
      <c r="K364" s="59">
        <f>X364*Mitigations!$L$10</f>
        <v>229</v>
      </c>
      <c r="L364" s="59">
        <f>Y364*Mitigations!$L$10</f>
        <v>49</v>
      </c>
      <c r="M364" s="59">
        <f>Z364*Mitigations!$L$10</f>
        <v>106</v>
      </c>
      <c r="N364" s="59">
        <f>AA364*Mitigations!$L$10</f>
        <v>23</v>
      </c>
      <c r="O364" s="59"/>
      <c r="P364" s="59">
        <v>9.1</v>
      </c>
      <c r="Q364" s="59">
        <v>8.5</v>
      </c>
      <c r="R364" s="59">
        <v>6.3</v>
      </c>
      <c r="S364" s="59">
        <v>7.9200000000000008</v>
      </c>
      <c r="T364" s="59">
        <v>6</v>
      </c>
      <c r="U364" s="59">
        <v>0</v>
      </c>
      <c r="V364" s="59">
        <v>4</v>
      </c>
      <c r="W364" s="59">
        <v>9</v>
      </c>
      <c r="X364" s="59">
        <v>229</v>
      </c>
      <c r="Y364" s="59">
        <v>49</v>
      </c>
      <c r="Z364" s="59">
        <v>106</v>
      </c>
      <c r="AA364" s="59">
        <v>23</v>
      </c>
    </row>
    <row r="365" spans="1:27" x14ac:dyDescent="0.35">
      <c r="A365" s="59"/>
      <c r="B365" s="59"/>
      <c r="C365" s="59">
        <f>P365*Mitigations!$J$10</f>
        <v>9</v>
      </c>
      <c r="D365" s="59">
        <f>Q365*Mitigations!$J$10</f>
        <v>10.1</v>
      </c>
      <c r="E365" s="59">
        <f>R365*Mitigations!$J$10</f>
        <v>9.5399999999999991</v>
      </c>
      <c r="F365" s="59">
        <f>S365*Mitigations!$J$10</f>
        <v>7.65</v>
      </c>
      <c r="G365" s="59">
        <f>T365*Mitigations!$K$10</f>
        <v>6</v>
      </c>
      <c r="H365" s="59">
        <f>U365*Mitigations!$K$10</f>
        <v>3</v>
      </c>
      <c r="I365" s="59">
        <f>V365*Mitigations!$K$10</f>
        <v>5</v>
      </c>
      <c r="J365" s="59">
        <f>W365*Mitigations!$K$10</f>
        <v>8</v>
      </c>
      <c r="K365" s="59">
        <f>X365*Mitigations!$L$10</f>
        <v>186</v>
      </c>
      <c r="L365" s="59">
        <f>Y365*Mitigations!$L$10</f>
        <v>32</v>
      </c>
      <c r="M365" s="59">
        <f>Z365*Mitigations!$L$10</f>
        <v>42</v>
      </c>
      <c r="N365" s="59">
        <f>AA365*Mitigations!$L$10</f>
        <v>32</v>
      </c>
      <c r="O365" s="59"/>
      <c r="P365" s="59">
        <v>9</v>
      </c>
      <c r="Q365" s="59">
        <v>10.1</v>
      </c>
      <c r="R365" s="59">
        <v>9.5399999999999991</v>
      </c>
      <c r="S365" s="59">
        <v>7.65</v>
      </c>
      <c r="T365" s="59">
        <v>6</v>
      </c>
      <c r="U365" s="59">
        <v>3</v>
      </c>
      <c r="V365" s="59">
        <v>5</v>
      </c>
      <c r="W365" s="59">
        <v>8</v>
      </c>
      <c r="X365" s="59">
        <v>186</v>
      </c>
      <c r="Y365" s="59">
        <v>32</v>
      </c>
      <c r="Z365" s="59">
        <v>42</v>
      </c>
      <c r="AA365" s="59">
        <v>32</v>
      </c>
    </row>
    <row r="366" spans="1:27" x14ac:dyDescent="0.35">
      <c r="A366" s="59"/>
      <c r="B366" s="59"/>
      <c r="C366" s="59">
        <f>P366*Mitigations!$J$10</f>
        <v>14.4</v>
      </c>
      <c r="D366" s="59">
        <f>Q366*Mitigations!$J$10</f>
        <v>5.9</v>
      </c>
      <c r="E366" s="59">
        <f>R366*Mitigations!$J$10</f>
        <v>7.38</v>
      </c>
      <c r="F366" s="59">
        <f>S366*Mitigations!$J$10</f>
        <v>7.8299999999999992</v>
      </c>
      <c r="G366" s="59">
        <f>T366*Mitigations!$K$10</f>
        <v>6</v>
      </c>
      <c r="H366" s="59">
        <f>U366*Mitigations!$K$10</f>
        <v>5</v>
      </c>
      <c r="I366" s="59">
        <f>V366*Mitigations!$K$10</f>
        <v>3</v>
      </c>
      <c r="J366" s="59">
        <f>W366*Mitigations!$K$10</f>
        <v>6</v>
      </c>
      <c r="K366" s="59">
        <f>X366*Mitigations!$L$10</f>
        <v>100</v>
      </c>
      <c r="L366" s="59">
        <f>Y366*Mitigations!$L$10</f>
        <v>31</v>
      </c>
      <c r="M366" s="59">
        <f>Z366*Mitigations!$L$10</f>
        <v>105</v>
      </c>
      <c r="N366" s="59">
        <f>AA366*Mitigations!$L$10</f>
        <v>75</v>
      </c>
      <c r="O366" s="59"/>
      <c r="P366" s="59">
        <v>14.4</v>
      </c>
      <c r="Q366" s="59">
        <v>5.9</v>
      </c>
      <c r="R366" s="59">
        <v>7.38</v>
      </c>
      <c r="S366" s="59">
        <v>7.8299999999999992</v>
      </c>
      <c r="T366" s="59">
        <v>6</v>
      </c>
      <c r="U366" s="59">
        <v>5</v>
      </c>
      <c r="V366" s="59">
        <v>3</v>
      </c>
      <c r="W366" s="59">
        <v>6</v>
      </c>
      <c r="X366" s="59">
        <v>100</v>
      </c>
      <c r="Y366" s="59">
        <v>31</v>
      </c>
      <c r="Z366" s="59">
        <v>105</v>
      </c>
      <c r="AA366" s="59">
        <v>75</v>
      </c>
    </row>
    <row r="367" spans="1:27" x14ac:dyDescent="0.35">
      <c r="A367" s="59"/>
      <c r="B367" s="59"/>
      <c r="C367" s="59">
        <f>P367*Mitigations!$J$10</f>
        <v>7.1</v>
      </c>
      <c r="D367" s="59">
        <f>Q367*Mitigations!$J$10</f>
        <v>10.3</v>
      </c>
      <c r="E367" s="59">
        <f>R367*Mitigations!$J$10</f>
        <v>11.610000000000001</v>
      </c>
      <c r="F367" s="59">
        <f>S367*Mitigations!$J$10</f>
        <v>6.75</v>
      </c>
      <c r="G367" s="59">
        <f>T367*Mitigations!$K$10</f>
        <v>2</v>
      </c>
      <c r="H367" s="59">
        <f>U367*Mitigations!$K$10</f>
        <v>1</v>
      </c>
      <c r="I367" s="59">
        <f>V367*Mitigations!$K$10</f>
        <v>3</v>
      </c>
      <c r="J367" s="59">
        <f>W367*Mitigations!$K$10</f>
        <v>4</v>
      </c>
      <c r="K367" s="59">
        <f>X367*Mitigations!$L$10</f>
        <v>127</v>
      </c>
      <c r="L367" s="59">
        <f>Y367*Mitigations!$L$10</f>
        <v>50</v>
      </c>
      <c r="M367" s="59">
        <f>Z367*Mitigations!$L$10</f>
        <v>78</v>
      </c>
      <c r="N367" s="59">
        <f>AA367*Mitigations!$L$10</f>
        <v>43</v>
      </c>
      <c r="O367" s="59"/>
      <c r="P367" s="59">
        <v>7.1</v>
      </c>
      <c r="Q367" s="59">
        <v>10.3</v>
      </c>
      <c r="R367" s="59">
        <v>11.610000000000001</v>
      </c>
      <c r="S367" s="59">
        <v>6.75</v>
      </c>
      <c r="T367" s="59">
        <v>2</v>
      </c>
      <c r="U367" s="59">
        <v>1</v>
      </c>
      <c r="V367" s="59">
        <v>3</v>
      </c>
      <c r="W367" s="59">
        <v>4</v>
      </c>
      <c r="X367" s="59">
        <v>127</v>
      </c>
      <c r="Y367" s="59">
        <v>50</v>
      </c>
      <c r="Z367" s="59">
        <v>78</v>
      </c>
      <c r="AA367" s="59">
        <v>43</v>
      </c>
    </row>
    <row r="368" spans="1:27" x14ac:dyDescent="0.35">
      <c r="A368" s="59"/>
      <c r="B368" s="59"/>
      <c r="C368" s="59">
        <f>P368*Mitigations!$J$10</f>
        <v>8.6</v>
      </c>
      <c r="D368" s="59">
        <f>Q368*Mitigations!$J$10</f>
        <v>7.8</v>
      </c>
      <c r="E368" s="59">
        <f>R368*Mitigations!$J$10</f>
        <v>6.9300000000000006</v>
      </c>
      <c r="F368" s="59">
        <f>S368*Mitigations!$J$10</f>
        <v>6.66</v>
      </c>
      <c r="G368" s="59">
        <f>T368*Mitigations!$K$10</f>
        <v>3</v>
      </c>
      <c r="H368" s="59">
        <f>U368*Mitigations!$K$10</f>
        <v>3</v>
      </c>
      <c r="I368" s="59">
        <f>V368*Mitigations!$K$10</f>
        <v>3</v>
      </c>
      <c r="J368" s="59">
        <f>W368*Mitigations!$K$10</f>
        <v>3</v>
      </c>
      <c r="K368" s="59">
        <f>X368*Mitigations!$L$10</f>
        <v>121</v>
      </c>
      <c r="L368" s="59">
        <f>Y368*Mitigations!$L$10</f>
        <v>33</v>
      </c>
      <c r="M368" s="59">
        <f>Z368*Mitigations!$L$10</f>
        <v>108</v>
      </c>
      <c r="N368" s="59">
        <f>AA368*Mitigations!$L$10</f>
        <v>38</v>
      </c>
      <c r="O368" s="59"/>
      <c r="P368" s="59">
        <v>8.6</v>
      </c>
      <c r="Q368" s="59">
        <v>7.8</v>
      </c>
      <c r="R368" s="59">
        <v>6.9300000000000006</v>
      </c>
      <c r="S368" s="59">
        <v>6.66</v>
      </c>
      <c r="T368" s="59">
        <v>3</v>
      </c>
      <c r="U368" s="59">
        <v>3</v>
      </c>
      <c r="V368" s="59">
        <v>3</v>
      </c>
      <c r="W368" s="59">
        <v>3</v>
      </c>
      <c r="X368" s="59">
        <v>121</v>
      </c>
      <c r="Y368" s="59">
        <v>33</v>
      </c>
      <c r="Z368" s="59">
        <v>108</v>
      </c>
      <c r="AA368" s="59">
        <v>38</v>
      </c>
    </row>
    <row r="369" spans="1:27" x14ac:dyDescent="0.35">
      <c r="A369" s="59"/>
      <c r="B369" s="59"/>
      <c r="C369" s="59">
        <f>P369*Mitigations!$J$10</f>
        <v>11.8</v>
      </c>
      <c r="D369" s="59">
        <f>Q369*Mitigations!$J$10</f>
        <v>7.7</v>
      </c>
      <c r="E369" s="59">
        <f>R369*Mitigations!$J$10</f>
        <v>9.2700000000000014</v>
      </c>
      <c r="F369" s="59">
        <f>S369*Mitigations!$J$10</f>
        <v>7.74</v>
      </c>
      <c r="G369" s="59">
        <f>T369*Mitigations!$K$10</f>
        <v>7</v>
      </c>
      <c r="H369" s="59">
        <f>U369*Mitigations!$K$10</f>
        <v>4</v>
      </c>
      <c r="I369" s="59">
        <f>V369*Mitigations!$K$10</f>
        <v>4</v>
      </c>
      <c r="J369" s="59">
        <f>W369*Mitigations!$K$10</f>
        <v>4</v>
      </c>
      <c r="K369" s="59">
        <f>X369*Mitigations!$L$10</f>
        <v>103</v>
      </c>
      <c r="L369" s="59">
        <f>Y369*Mitigations!$L$10</f>
        <v>60</v>
      </c>
      <c r="M369" s="59">
        <f>Z369*Mitigations!$L$10</f>
        <v>142</v>
      </c>
      <c r="N369" s="59">
        <f>AA369*Mitigations!$L$10</f>
        <v>18</v>
      </c>
      <c r="O369" s="59"/>
      <c r="P369" s="59">
        <v>11.8</v>
      </c>
      <c r="Q369" s="59">
        <v>7.7</v>
      </c>
      <c r="R369" s="59">
        <v>9.2700000000000014</v>
      </c>
      <c r="S369" s="59">
        <v>7.74</v>
      </c>
      <c r="T369" s="59">
        <v>7</v>
      </c>
      <c r="U369" s="59">
        <v>4</v>
      </c>
      <c r="V369" s="59">
        <v>4</v>
      </c>
      <c r="W369" s="59">
        <v>4</v>
      </c>
      <c r="X369" s="59">
        <v>103</v>
      </c>
      <c r="Y369" s="59">
        <v>60</v>
      </c>
      <c r="Z369" s="59">
        <v>142</v>
      </c>
      <c r="AA369" s="59">
        <v>18</v>
      </c>
    </row>
    <row r="370" spans="1:27" x14ac:dyDescent="0.35">
      <c r="A370" s="59"/>
      <c r="B370" s="59"/>
      <c r="C370" s="59">
        <f>P370*Mitigations!$J$10</f>
        <v>10.199999999999999</v>
      </c>
      <c r="D370" s="59">
        <f>Q370*Mitigations!$J$10</f>
        <v>7.7</v>
      </c>
      <c r="E370" s="59">
        <f>R370*Mitigations!$J$10</f>
        <v>9.99</v>
      </c>
      <c r="F370" s="59">
        <f>S370*Mitigations!$J$10</f>
        <v>7.5600000000000005</v>
      </c>
      <c r="G370" s="59">
        <f>T370*Mitigations!$K$10</f>
        <v>6</v>
      </c>
      <c r="H370" s="59">
        <f>U370*Mitigations!$K$10</f>
        <v>4</v>
      </c>
      <c r="I370" s="59">
        <f>V370*Mitigations!$K$10</f>
        <v>4</v>
      </c>
      <c r="J370" s="59">
        <f>W370*Mitigations!$K$10</f>
        <v>7</v>
      </c>
      <c r="K370" s="59">
        <f>X370*Mitigations!$L$10</f>
        <v>171</v>
      </c>
      <c r="L370" s="59">
        <f>Y370*Mitigations!$L$10</f>
        <v>63</v>
      </c>
      <c r="M370" s="59">
        <f>Z370*Mitigations!$L$10</f>
        <v>105</v>
      </c>
      <c r="N370" s="59">
        <f>AA370*Mitigations!$L$10</f>
        <v>65</v>
      </c>
      <c r="O370" s="59"/>
      <c r="P370" s="59">
        <v>10.199999999999999</v>
      </c>
      <c r="Q370" s="59">
        <v>7.7</v>
      </c>
      <c r="R370" s="59">
        <v>9.99</v>
      </c>
      <c r="S370" s="59">
        <v>7.5600000000000005</v>
      </c>
      <c r="T370" s="59">
        <v>6</v>
      </c>
      <c r="U370" s="59">
        <v>4</v>
      </c>
      <c r="V370" s="59">
        <v>4</v>
      </c>
      <c r="W370" s="59">
        <v>7</v>
      </c>
      <c r="X370" s="59">
        <v>171</v>
      </c>
      <c r="Y370" s="59">
        <v>63</v>
      </c>
      <c r="Z370" s="59">
        <v>105</v>
      </c>
      <c r="AA370" s="59">
        <v>65</v>
      </c>
    </row>
    <row r="371" spans="1:27" x14ac:dyDescent="0.35">
      <c r="A371" s="59"/>
      <c r="B371" s="59"/>
      <c r="C371" s="59">
        <f>P371*Mitigations!$J$10</f>
        <v>9</v>
      </c>
      <c r="D371" s="59">
        <f>Q371*Mitigations!$J$10</f>
        <v>7.5</v>
      </c>
      <c r="E371" s="59">
        <f>R371*Mitigations!$J$10</f>
        <v>13.14</v>
      </c>
      <c r="F371" s="59">
        <f>S371*Mitigations!$J$10</f>
        <v>9.09</v>
      </c>
      <c r="G371" s="59">
        <f>T371*Mitigations!$K$10</f>
        <v>5</v>
      </c>
      <c r="H371" s="59">
        <f>U371*Mitigations!$K$10</f>
        <v>3</v>
      </c>
      <c r="I371" s="59">
        <f>V371*Mitigations!$K$10</f>
        <v>6</v>
      </c>
      <c r="J371" s="59">
        <f>W371*Mitigations!$K$10</f>
        <v>1</v>
      </c>
      <c r="K371" s="59">
        <f>X371*Mitigations!$L$10</f>
        <v>148</v>
      </c>
      <c r="L371" s="59">
        <f>Y371*Mitigations!$L$10</f>
        <v>28</v>
      </c>
      <c r="M371" s="59">
        <f>Z371*Mitigations!$L$10</f>
        <v>77</v>
      </c>
      <c r="N371" s="59">
        <f>AA371*Mitigations!$L$10</f>
        <v>36</v>
      </c>
      <c r="O371" s="59"/>
      <c r="P371" s="59">
        <v>9</v>
      </c>
      <c r="Q371" s="59">
        <v>7.5</v>
      </c>
      <c r="R371" s="59">
        <v>13.14</v>
      </c>
      <c r="S371" s="59">
        <v>9.09</v>
      </c>
      <c r="T371" s="59">
        <v>5</v>
      </c>
      <c r="U371" s="59">
        <v>3</v>
      </c>
      <c r="V371" s="59">
        <v>6</v>
      </c>
      <c r="W371" s="59">
        <v>1</v>
      </c>
      <c r="X371" s="59">
        <v>148</v>
      </c>
      <c r="Y371" s="59">
        <v>28</v>
      </c>
      <c r="Z371" s="59">
        <v>77</v>
      </c>
      <c r="AA371" s="59">
        <v>36</v>
      </c>
    </row>
    <row r="372" spans="1:27" x14ac:dyDescent="0.35">
      <c r="A372" s="59"/>
      <c r="B372" s="59"/>
      <c r="C372" s="59">
        <f>P372*Mitigations!$J$10</f>
        <v>11.1</v>
      </c>
      <c r="D372" s="59">
        <f>Q372*Mitigations!$J$10</f>
        <v>7.5</v>
      </c>
      <c r="E372" s="59">
        <f>R372*Mitigations!$J$10</f>
        <v>6.39</v>
      </c>
      <c r="F372" s="59">
        <f>S372*Mitigations!$J$10</f>
        <v>7.9200000000000008</v>
      </c>
      <c r="G372" s="59">
        <f>T372*Mitigations!$K$10</f>
        <v>3</v>
      </c>
      <c r="H372" s="59">
        <f>U372*Mitigations!$K$10</f>
        <v>4</v>
      </c>
      <c r="I372" s="59">
        <f>V372*Mitigations!$K$10</f>
        <v>5</v>
      </c>
      <c r="J372" s="59">
        <f>W372*Mitigations!$K$10</f>
        <v>7</v>
      </c>
      <c r="K372" s="59">
        <f>X372*Mitigations!$L$10</f>
        <v>192</v>
      </c>
      <c r="L372" s="59">
        <f>Y372*Mitigations!$L$10</f>
        <v>24</v>
      </c>
      <c r="M372" s="59">
        <f>Z372*Mitigations!$L$10</f>
        <v>86</v>
      </c>
      <c r="N372" s="59">
        <f>AA372*Mitigations!$L$10</f>
        <v>49</v>
      </c>
      <c r="O372" s="59"/>
      <c r="P372" s="59">
        <v>11.1</v>
      </c>
      <c r="Q372" s="59">
        <v>7.5</v>
      </c>
      <c r="R372" s="59">
        <v>6.39</v>
      </c>
      <c r="S372" s="59">
        <v>7.9200000000000008</v>
      </c>
      <c r="T372" s="59">
        <v>3</v>
      </c>
      <c r="U372" s="59">
        <v>4</v>
      </c>
      <c r="V372" s="59">
        <v>5</v>
      </c>
      <c r="W372" s="59">
        <v>7</v>
      </c>
      <c r="X372" s="59">
        <v>192</v>
      </c>
      <c r="Y372" s="59">
        <v>24</v>
      </c>
      <c r="Z372" s="59">
        <v>86</v>
      </c>
      <c r="AA372" s="59">
        <v>49</v>
      </c>
    </row>
    <row r="373" spans="1:27" x14ac:dyDescent="0.35">
      <c r="A373" s="59"/>
      <c r="B373" s="59"/>
      <c r="C373" s="59">
        <f>P373*Mitigations!$J$10</f>
        <v>9.1</v>
      </c>
      <c r="D373" s="59">
        <f>Q373*Mitigations!$J$10</f>
        <v>8</v>
      </c>
      <c r="E373" s="59">
        <f>R373*Mitigations!$J$10</f>
        <v>6.03</v>
      </c>
      <c r="F373" s="59">
        <f>S373*Mitigations!$J$10</f>
        <v>6.48</v>
      </c>
      <c r="G373" s="59">
        <f>T373*Mitigations!$K$10</f>
        <v>5</v>
      </c>
      <c r="H373" s="59">
        <f>U373*Mitigations!$K$10</f>
        <v>2</v>
      </c>
      <c r="I373" s="59">
        <f>V373*Mitigations!$K$10</f>
        <v>5</v>
      </c>
      <c r="J373" s="59">
        <f>W373*Mitigations!$K$10</f>
        <v>5</v>
      </c>
      <c r="K373" s="59">
        <f>X373*Mitigations!$L$10</f>
        <v>68</v>
      </c>
      <c r="L373" s="59">
        <f>Y373*Mitigations!$L$10</f>
        <v>25</v>
      </c>
      <c r="M373" s="59">
        <f>Z373*Mitigations!$L$10</f>
        <v>54</v>
      </c>
      <c r="N373" s="59">
        <f>AA373*Mitigations!$L$10</f>
        <v>51</v>
      </c>
      <c r="O373" s="59"/>
      <c r="P373" s="59">
        <v>9.1</v>
      </c>
      <c r="Q373" s="59">
        <v>8</v>
      </c>
      <c r="R373" s="59">
        <v>6.03</v>
      </c>
      <c r="S373" s="59">
        <v>6.48</v>
      </c>
      <c r="T373" s="59">
        <v>5</v>
      </c>
      <c r="U373" s="59">
        <v>2</v>
      </c>
      <c r="V373" s="59">
        <v>5</v>
      </c>
      <c r="W373" s="59">
        <v>5</v>
      </c>
      <c r="X373" s="59">
        <v>68</v>
      </c>
      <c r="Y373" s="59">
        <v>25</v>
      </c>
      <c r="Z373" s="59">
        <v>54</v>
      </c>
      <c r="AA373" s="59">
        <v>51</v>
      </c>
    </row>
    <row r="374" spans="1:27" x14ac:dyDescent="0.35">
      <c r="A374" s="59"/>
      <c r="B374" s="59"/>
      <c r="C374" s="59">
        <f>P374*Mitigations!$J$10</f>
        <v>9.6999999999999993</v>
      </c>
      <c r="D374" s="59">
        <f>Q374*Mitigations!$J$10</f>
        <v>7.6</v>
      </c>
      <c r="E374" s="59">
        <f>R374*Mitigations!$J$10</f>
        <v>8.370000000000001</v>
      </c>
      <c r="F374" s="59">
        <f>S374*Mitigations!$J$10</f>
        <v>8.2799999999999994</v>
      </c>
      <c r="G374" s="59">
        <f>T374*Mitigations!$K$10</f>
        <v>6</v>
      </c>
      <c r="H374" s="59">
        <f>U374*Mitigations!$K$10</f>
        <v>1</v>
      </c>
      <c r="I374" s="59">
        <f>V374*Mitigations!$K$10</f>
        <v>8</v>
      </c>
      <c r="J374" s="59">
        <f>W374*Mitigations!$K$10</f>
        <v>7</v>
      </c>
      <c r="K374" s="59">
        <f>X374*Mitigations!$L$10</f>
        <v>101</v>
      </c>
      <c r="L374" s="59">
        <f>Y374*Mitigations!$L$10</f>
        <v>24</v>
      </c>
      <c r="M374" s="59">
        <f>Z374*Mitigations!$L$10</f>
        <v>68</v>
      </c>
      <c r="N374" s="59">
        <f>AA374*Mitigations!$L$10</f>
        <v>38</v>
      </c>
      <c r="O374" s="59"/>
      <c r="P374" s="59">
        <v>9.6999999999999993</v>
      </c>
      <c r="Q374" s="59">
        <v>7.6</v>
      </c>
      <c r="R374" s="59">
        <v>8.370000000000001</v>
      </c>
      <c r="S374" s="59">
        <v>8.2799999999999994</v>
      </c>
      <c r="T374" s="59">
        <v>6</v>
      </c>
      <c r="U374" s="59">
        <v>1</v>
      </c>
      <c r="V374" s="59">
        <v>8</v>
      </c>
      <c r="W374" s="59">
        <v>7</v>
      </c>
      <c r="X374" s="59">
        <v>101</v>
      </c>
      <c r="Y374" s="59">
        <v>24</v>
      </c>
      <c r="Z374" s="59">
        <v>68</v>
      </c>
      <c r="AA374" s="59">
        <v>38</v>
      </c>
    </row>
    <row r="375" spans="1:27" x14ac:dyDescent="0.35">
      <c r="A375" s="59"/>
      <c r="B375" s="59"/>
      <c r="C375" s="59">
        <f>P375*Mitigations!$J$10</f>
        <v>8.8000000000000007</v>
      </c>
      <c r="D375" s="59">
        <f>Q375*Mitigations!$J$10</f>
        <v>7.5</v>
      </c>
      <c r="E375" s="59">
        <f>R375*Mitigations!$J$10</f>
        <v>8.19</v>
      </c>
      <c r="F375" s="59">
        <f>S375*Mitigations!$J$10</f>
        <v>7.2</v>
      </c>
      <c r="G375" s="59">
        <f>T375*Mitigations!$K$10</f>
        <v>5</v>
      </c>
      <c r="H375" s="59">
        <f>U375*Mitigations!$K$10</f>
        <v>5</v>
      </c>
      <c r="I375" s="59">
        <f>V375*Mitigations!$K$10</f>
        <v>6</v>
      </c>
      <c r="J375" s="59">
        <f>W375*Mitigations!$K$10</f>
        <v>4</v>
      </c>
      <c r="K375" s="59">
        <f>X375*Mitigations!$L$10</f>
        <v>126</v>
      </c>
      <c r="L375" s="59">
        <f>Y375*Mitigations!$L$10</f>
        <v>27</v>
      </c>
      <c r="M375" s="59">
        <f>Z375*Mitigations!$L$10</f>
        <v>136</v>
      </c>
      <c r="N375" s="59">
        <f>AA375*Mitigations!$L$10</f>
        <v>21</v>
      </c>
      <c r="O375" s="59"/>
      <c r="P375" s="59">
        <v>8.8000000000000007</v>
      </c>
      <c r="Q375" s="59">
        <v>7.5</v>
      </c>
      <c r="R375" s="59">
        <v>8.19</v>
      </c>
      <c r="S375" s="59">
        <v>7.2</v>
      </c>
      <c r="T375" s="59">
        <v>5</v>
      </c>
      <c r="U375" s="59">
        <v>5</v>
      </c>
      <c r="V375" s="59">
        <v>6</v>
      </c>
      <c r="W375" s="59">
        <v>4</v>
      </c>
      <c r="X375" s="59">
        <v>126</v>
      </c>
      <c r="Y375" s="59">
        <v>27</v>
      </c>
      <c r="Z375" s="59">
        <v>136</v>
      </c>
      <c r="AA375" s="59">
        <v>21</v>
      </c>
    </row>
    <row r="376" spans="1:27" x14ac:dyDescent="0.35">
      <c r="A376" s="59"/>
      <c r="B376" s="59"/>
      <c r="C376" s="59">
        <f>P376*Mitigations!$J$10</f>
        <v>7.6</v>
      </c>
      <c r="D376" s="59">
        <f>Q376*Mitigations!$J$10</f>
        <v>5.7</v>
      </c>
      <c r="E376" s="59">
        <f>R376*Mitigations!$J$10</f>
        <v>9.5399999999999991</v>
      </c>
      <c r="F376" s="59">
        <f>S376*Mitigations!$J$10</f>
        <v>8.1</v>
      </c>
      <c r="G376" s="59">
        <f>T376*Mitigations!$K$10</f>
        <v>6</v>
      </c>
      <c r="H376" s="59">
        <f>U376*Mitigations!$K$10</f>
        <v>6</v>
      </c>
      <c r="I376" s="59">
        <f>V376*Mitigations!$K$10</f>
        <v>2</v>
      </c>
      <c r="J376" s="59">
        <f>W376*Mitigations!$K$10</f>
        <v>5</v>
      </c>
      <c r="K376" s="59">
        <f>X376*Mitigations!$L$10</f>
        <v>240</v>
      </c>
      <c r="L376" s="59">
        <f>Y376*Mitigations!$L$10</f>
        <v>39</v>
      </c>
      <c r="M376" s="59">
        <f>Z376*Mitigations!$L$10</f>
        <v>131</v>
      </c>
      <c r="N376" s="59">
        <f>AA376*Mitigations!$L$10</f>
        <v>46</v>
      </c>
      <c r="O376" s="59"/>
      <c r="P376" s="59">
        <v>7.6</v>
      </c>
      <c r="Q376" s="59">
        <v>5.7</v>
      </c>
      <c r="R376" s="59">
        <v>9.5399999999999991</v>
      </c>
      <c r="S376" s="59">
        <v>8.1</v>
      </c>
      <c r="T376" s="59">
        <v>6</v>
      </c>
      <c r="U376" s="59">
        <v>6</v>
      </c>
      <c r="V376" s="59">
        <v>2</v>
      </c>
      <c r="W376" s="59">
        <v>5</v>
      </c>
      <c r="X376" s="59">
        <v>240</v>
      </c>
      <c r="Y376" s="59">
        <v>39</v>
      </c>
      <c r="Z376" s="59">
        <v>131</v>
      </c>
      <c r="AA376" s="59">
        <v>46</v>
      </c>
    </row>
    <row r="377" spans="1:27" x14ac:dyDescent="0.35">
      <c r="A377" s="59"/>
      <c r="B377" s="59"/>
      <c r="C377" s="59">
        <f>P377*Mitigations!$J$10</f>
        <v>9.6999999999999993</v>
      </c>
      <c r="D377" s="59">
        <f>Q377*Mitigations!$J$10</f>
        <v>8</v>
      </c>
      <c r="E377" s="59">
        <f>R377*Mitigations!$J$10</f>
        <v>9.4500000000000011</v>
      </c>
      <c r="F377" s="59">
        <f>S377*Mitigations!$J$10</f>
        <v>6.12</v>
      </c>
      <c r="G377" s="59">
        <f>T377*Mitigations!$K$10</f>
        <v>4</v>
      </c>
      <c r="H377" s="59">
        <f>U377*Mitigations!$K$10</f>
        <v>1</v>
      </c>
      <c r="I377" s="59">
        <f>V377*Mitigations!$K$10</f>
        <v>3</v>
      </c>
      <c r="J377" s="59">
        <f>W377*Mitigations!$K$10</f>
        <v>3</v>
      </c>
      <c r="K377" s="59">
        <f>X377*Mitigations!$L$10</f>
        <v>95</v>
      </c>
      <c r="L377" s="59">
        <f>Y377*Mitigations!$L$10</f>
        <v>29</v>
      </c>
      <c r="M377" s="59">
        <f>Z377*Mitigations!$L$10</f>
        <v>136</v>
      </c>
      <c r="N377" s="59">
        <f>AA377*Mitigations!$L$10</f>
        <v>101</v>
      </c>
      <c r="O377" s="59"/>
      <c r="P377" s="59">
        <v>9.6999999999999993</v>
      </c>
      <c r="Q377" s="59">
        <v>8</v>
      </c>
      <c r="R377" s="59">
        <v>9.4500000000000011</v>
      </c>
      <c r="S377" s="59">
        <v>6.12</v>
      </c>
      <c r="T377" s="59">
        <v>4</v>
      </c>
      <c r="U377" s="59">
        <v>1</v>
      </c>
      <c r="V377" s="59">
        <v>3</v>
      </c>
      <c r="W377" s="59">
        <v>3</v>
      </c>
      <c r="X377" s="59">
        <v>95</v>
      </c>
      <c r="Y377" s="59">
        <v>29</v>
      </c>
      <c r="Z377" s="59">
        <v>136</v>
      </c>
      <c r="AA377" s="59">
        <v>101</v>
      </c>
    </row>
    <row r="378" spans="1:27" x14ac:dyDescent="0.35">
      <c r="A378" s="59"/>
      <c r="B378" s="59"/>
      <c r="C378" s="59">
        <f>P378*Mitigations!$J$10</f>
        <v>9.6999999999999993</v>
      </c>
      <c r="D378" s="59">
        <f>Q378*Mitigations!$J$10</f>
        <v>8.6</v>
      </c>
      <c r="E378" s="59">
        <f>R378*Mitigations!$J$10</f>
        <v>5.9399999999999995</v>
      </c>
      <c r="F378" s="59">
        <f>S378*Mitigations!$J$10</f>
        <v>8.4600000000000009</v>
      </c>
      <c r="G378" s="59">
        <f>T378*Mitigations!$K$10</f>
        <v>7</v>
      </c>
      <c r="H378" s="59">
        <f>U378*Mitigations!$K$10</f>
        <v>2</v>
      </c>
      <c r="I378" s="59">
        <f>V378*Mitigations!$K$10</f>
        <v>7</v>
      </c>
      <c r="J378" s="59">
        <f>W378*Mitigations!$K$10</f>
        <v>9</v>
      </c>
      <c r="K378" s="59">
        <f>X378*Mitigations!$L$10</f>
        <v>234</v>
      </c>
      <c r="L378" s="59">
        <f>Y378*Mitigations!$L$10</f>
        <v>64</v>
      </c>
      <c r="M378" s="59">
        <f>Z378*Mitigations!$L$10</f>
        <v>74</v>
      </c>
      <c r="N378" s="59">
        <f>AA378*Mitigations!$L$10</f>
        <v>62</v>
      </c>
      <c r="O378" s="59"/>
      <c r="P378" s="59">
        <v>9.6999999999999993</v>
      </c>
      <c r="Q378" s="59">
        <v>8.6</v>
      </c>
      <c r="R378" s="59">
        <v>5.9399999999999995</v>
      </c>
      <c r="S378" s="59">
        <v>8.4600000000000009</v>
      </c>
      <c r="T378" s="59">
        <v>7</v>
      </c>
      <c r="U378" s="59">
        <v>2</v>
      </c>
      <c r="V378" s="59">
        <v>7</v>
      </c>
      <c r="W378" s="59">
        <v>9</v>
      </c>
      <c r="X378" s="59">
        <v>234</v>
      </c>
      <c r="Y378" s="59">
        <v>64</v>
      </c>
      <c r="Z378" s="59">
        <v>74</v>
      </c>
      <c r="AA378" s="59">
        <v>62</v>
      </c>
    </row>
    <row r="379" spans="1:27" x14ac:dyDescent="0.35">
      <c r="A379" s="59"/>
      <c r="B379" s="59"/>
      <c r="C379" s="59">
        <f>P379*Mitigations!$J$10</f>
        <v>8.3000000000000007</v>
      </c>
      <c r="D379" s="59">
        <f>Q379*Mitigations!$J$10</f>
        <v>9.6999999999999993</v>
      </c>
      <c r="E379" s="59">
        <f>R379*Mitigations!$J$10</f>
        <v>11.34</v>
      </c>
      <c r="F379" s="59">
        <f>S379*Mitigations!$J$10</f>
        <v>5.9399999999999995</v>
      </c>
      <c r="G379" s="59">
        <f>T379*Mitigations!$K$10</f>
        <v>9</v>
      </c>
      <c r="H379" s="59">
        <f>U379*Mitigations!$K$10</f>
        <v>3</v>
      </c>
      <c r="I379" s="59">
        <f>V379*Mitigations!$K$10</f>
        <v>2</v>
      </c>
      <c r="J379" s="59">
        <f>W379*Mitigations!$K$10</f>
        <v>5</v>
      </c>
      <c r="K379" s="59">
        <f>X379*Mitigations!$L$10</f>
        <v>81</v>
      </c>
      <c r="L379" s="59">
        <f>Y379*Mitigations!$L$10</f>
        <v>38</v>
      </c>
      <c r="M379" s="59">
        <f>Z379*Mitigations!$L$10</f>
        <v>44</v>
      </c>
      <c r="N379" s="59">
        <f>AA379*Mitigations!$L$10</f>
        <v>45</v>
      </c>
      <c r="O379" s="59"/>
      <c r="P379" s="59">
        <v>8.3000000000000007</v>
      </c>
      <c r="Q379" s="59">
        <v>9.6999999999999993</v>
      </c>
      <c r="R379" s="59">
        <v>11.34</v>
      </c>
      <c r="S379" s="59">
        <v>5.9399999999999995</v>
      </c>
      <c r="T379" s="59">
        <v>9</v>
      </c>
      <c r="U379" s="59">
        <v>3</v>
      </c>
      <c r="V379" s="59">
        <v>2</v>
      </c>
      <c r="W379" s="59">
        <v>5</v>
      </c>
      <c r="X379" s="59">
        <v>81</v>
      </c>
      <c r="Y379" s="59">
        <v>38</v>
      </c>
      <c r="Z379" s="59">
        <v>44</v>
      </c>
      <c r="AA379" s="59">
        <v>45</v>
      </c>
    </row>
    <row r="380" spans="1:27" x14ac:dyDescent="0.35">
      <c r="A380" s="59"/>
      <c r="B380" s="59"/>
      <c r="C380" s="59">
        <f>P380*Mitigations!$J$10</f>
        <v>8.6</v>
      </c>
      <c r="D380" s="59">
        <f>Q380*Mitigations!$J$10</f>
        <v>6.5</v>
      </c>
      <c r="E380" s="59">
        <f>R380*Mitigations!$J$10</f>
        <v>7.9200000000000008</v>
      </c>
      <c r="F380" s="59">
        <f>S380*Mitigations!$J$10</f>
        <v>6.75</v>
      </c>
      <c r="G380" s="59">
        <f>T380*Mitigations!$K$10</f>
        <v>3</v>
      </c>
      <c r="H380" s="59">
        <f>U380*Mitigations!$K$10</f>
        <v>7</v>
      </c>
      <c r="I380" s="59">
        <f>V380*Mitigations!$K$10</f>
        <v>7</v>
      </c>
      <c r="J380" s="59">
        <f>W380*Mitigations!$K$10</f>
        <v>9</v>
      </c>
      <c r="K380" s="59">
        <f>X380*Mitigations!$L$10</f>
        <v>93</v>
      </c>
      <c r="L380" s="59">
        <f>Y380*Mitigations!$L$10</f>
        <v>57</v>
      </c>
      <c r="M380" s="59">
        <f>Z380*Mitigations!$L$10</f>
        <v>92</v>
      </c>
      <c r="N380" s="59">
        <f>AA380*Mitigations!$L$10</f>
        <v>51</v>
      </c>
      <c r="O380" s="59"/>
      <c r="P380" s="59">
        <v>8.6</v>
      </c>
      <c r="Q380" s="59">
        <v>6.5</v>
      </c>
      <c r="R380" s="59">
        <v>7.9200000000000008</v>
      </c>
      <c r="S380" s="59">
        <v>6.75</v>
      </c>
      <c r="T380" s="59">
        <v>3</v>
      </c>
      <c r="U380" s="59">
        <v>7</v>
      </c>
      <c r="V380" s="59">
        <v>7</v>
      </c>
      <c r="W380" s="59">
        <v>9</v>
      </c>
      <c r="X380" s="59">
        <v>93</v>
      </c>
      <c r="Y380" s="59">
        <v>57</v>
      </c>
      <c r="Z380" s="59">
        <v>92</v>
      </c>
      <c r="AA380" s="59">
        <v>51</v>
      </c>
    </row>
    <row r="381" spans="1:27" x14ac:dyDescent="0.35">
      <c r="A381" s="59"/>
      <c r="B381" s="59"/>
      <c r="C381" s="59">
        <f>P381*Mitigations!$J$10</f>
        <v>6.4</v>
      </c>
      <c r="D381" s="59">
        <f>Q381*Mitigations!$J$10</f>
        <v>8.1999999999999993</v>
      </c>
      <c r="E381" s="59">
        <f>R381*Mitigations!$J$10</f>
        <v>6.66</v>
      </c>
      <c r="F381" s="59">
        <f>S381*Mitigations!$J$10</f>
        <v>9</v>
      </c>
      <c r="G381" s="59">
        <f>T381*Mitigations!$K$10</f>
        <v>5</v>
      </c>
      <c r="H381" s="59">
        <f>U381*Mitigations!$K$10</f>
        <v>2</v>
      </c>
      <c r="I381" s="59">
        <f>V381*Mitigations!$K$10</f>
        <v>6</v>
      </c>
      <c r="J381" s="59">
        <f>W381*Mitigations!$K$10</f>
        <v>8</v>
      </c>
      <c r="K381" s="59">
        <f>X381*Mitigations!$L$10</f>
        <v>100</v>
      </c>
      <c r="L381" s="59">
        <f>Y381*Mitigations!$L$10</f>
        <v>50</v>
      </c>
      <c r="M381" s="59">
        <f>Z381*Mitigations!$L$10</f>
        <v>46</v>
      </c>
      <c r="N381" s="59">
        <f>AA381*Mitigations!$L$10</f>
        <v>40</v>
      </c>
      <c r="O381" s="59"/>
      <c r="P381" s="59">
        <v>6.4</v>
      </c>
      <c r="Q381" s="59">
        <v>8.1999999999999993</v>
      </c>
      <c r="R381" s="59">
        <v>6.66</v>
      </c>
      <c r="S381" s="59">
        <v>9</v>
      </c>
      <c r="T381" s="59">
        <v>5</v>
      </c>
      <c r="U381" s="59">
        <v>2</v>
      </c>
      <c r="V381" s="59">
        <v>6</v>
      </c>
      <c r="W381" s="59">
        <v>8</v>
      </c>
      <c r="X381" s="59">
        <v>100</v>
      </c>
      <c r="Y381" s="59">
        <v>50</v>
      </c>
      <c r="Z381" s="59">
        <v>46</v>
      </c>
      <c r="AA381" s="59">
        <v>40</v>
      </c>
    </row>
    <row r="382" spans="1:27" x14ac:dyDescent="0.35">
      <c r="A382" s="59"/>
      <c r="B382" s="59"/>
      <c r="C382" s="59">
        <f>P382*Mitigations!$J$10</f>
        <v>12.5</v>
      </c>
      <c r="D382" s="59">
        <f>Q382*Mitigations!$J$10</f>
        <v>7.7</v>
      </c>
      <c r="E382" s="59">
        <f>R382*Mitigations!$J$10</f>
        <v>10.8</v>
      </c>
      <c r="F382" s="59">
        <f>S382*Mitigations!$J$10</f>
        <v>7.74</v>
      </c>
      <c r="G382" s="59">
        <f>T382*Mitigations!$K$10</f>
        <v>4</v>
      </c>
      <c r="H382" s="59">
        <f>U382*Mitigations!$K$10</f>
        <v>3</v>
      </c>
      <c r="I382" s="59">
        <f>V382*Mitigations!$K$10</f>
        <v>3</v>
      </c>
      <c r="J382" s="59">
        <f>W382*Mitigations!$K$10</f>
        <v>6</v>
      </c>
      <c r="K382" s="59">
        <f>X382*Mitigations!$L$10</f>
        <v>257</v>
      </c>
      <c r="L382" s="59">
        <f>Y382*Mitigations!$L$10</f>
        <v>106</v>
      </c>
      <c r="M382" s="59">
        <f>Z382*Mitigations!$L$10</f>
        <v>114</v>
      </c>
      <c r="N382" s="59">
        <f>AA382*Mitigations!$L$10</f>
        <v>59</v>
      </c>
      <c r="O382" s="59"/>
      <c r="P382" s="59">
        <v>12.5</v>
      </c>
      <c r="Q382" s="59">
        <v>7.7</v>
      </c>
      <c r="R382" s="59">
        <v>10.8</v>
      </c>
      <c r="S382" s="59">
        <v>7.74</v>
      </c>
      <c r="T382" s="59">
        <v>4</v>
      </c>
      <c r="U382" s="59">
        <v>3</v>
      </c>
      <c r="V382" s="59">
        <v>3</v>
      </c>
      <c r="W382" s="59">
        <v>6</v>
      </c>
      <c r="X382" s="59">
        <v>257</v>
      </c>
      <c r="Y382" s="59">
        <v>106</v>
      </c>
      <c r="Z382" s="59">
        <v>114</v>
      </c>
      <c r="AA382" s="59">
        <v>59</v>
      </c>
    </row>
    <row r="383" spans="1:27" x14ac:dyDescent="0.35">
      <c r="A383" s="59"/>
      <c r="B383" s="59"/>
      <c r="C383" s="59">
        <f>P383*Mitigations!$J$10</f>
        <v>12.4</v>
      </c>
      <c r="D383" s="59">
        <f>Q383*Mitigations!$J$10</f>
        <v>7.3</v>
      </c>
      <c r="E383" s="59">
        <f>R383*Mitigations!$J$10</f>
        <v>11.610000000000001</v>
      </c>
      <c r="F383" s="59">
        <f>S383*Mitigations!$J$10</f>
        <v>7.2</v>
      </c>
      <c r="G383" s="59">
        <f>T383*Mitigations!$K$10</f>
        <v>8</v>
      </c>
      <c r="H383" s="59">
        <f>U383*Mitigations!$K$10</f>
        <v>5</v>
      </c>
      <c r="I383" s="59">
        <f>V383*Mitigations!$K$10</f>
        <v>5</v>
      </c>
      <c r="J383" s="59">
        <f>W383*Mitigations!$K$10</f>
        <v>5</v>
      </c>
      <c r="K383" s="59">
        <f>X383*Mitigations!$L$10</f>
        <v>131</v>
      </c>
      <c r="L383" s="59">
        <f>Y383*Mitigations!$L$10</f>
        <v>39</v>
      </c>
      <c r="M383" s="59">
        <f>Z383*Mitigations!$L$10</f>
        <v>69</v>
      </c>
      <c r="N383" s="59">
        <f>AA383*Mitigations!$L$10</f>
        <v>56</v>
      </c>
      <c r="O383" s="59"/>
      <c r="P383" s="59">
        <v>12.4</v>
      </c>
      <c r="Q383" s="59">
        <v>7.3</v>
      </c>
      <c r="R383" s="59">
        <v>11.610000000000001</v>
      </c>
      <c r="S383" s="59">
        <v>7.2</v>
      </c>
      <c r="T383" s="59">
        <v>8</v>
      </c>
      <c r="U383" s="59">
        <v>5</v>
      </c>
      <c r="V383" s="59">
        <v>5</v>
      </c>
      <c r="W383" s="59">
        <v>5</v>
      </c>
      <c r="X383" s="59">
        <v>131</v>
      </c>
      <c r="Y383" s="59">
        <v>39</v>
      </c>
      <c r="Z383" s="59">
        <v>69</v>
      </c>
      <c r="AA383" s="59">
        <v>56</v>
      </c>
    </row>
    <row r="384" spans="1:27" x14ac:dyDescent="0.35">
      <c r="A384" s="59"/>
      <c r="B384" s="59"/>
      <c r="C384" s="59">
        <f>P384*Mitigations!$J$10</f>
        <v>9.1</v>
      </c>
      <c r="D384" s="59">
        <f>Q384*Mitigations!$J$10</f>
        <v>8.8000000000000007</v>
      </c>
      <c r="E384" s="59">
        <f>R384*Mitigations!$J$10</f>
        <v>6.75</v>
      </c>
      <c r="F384" s="59">
        <f>S384*Mitigations!$J$10</f>
        <v>6.48</v>
      </c>
      <c r="G384" s="59">
        <f>T384*Mitigations!$K$10</f>
        <v>5</v>
      </c>
      <c r="H384" s="59">
        <f>U384*Mitigations!$K$10</f>
        <v>0</v>
      </c>
      <c r="I384" s="59">
        <f>V384*Mitigations!$K$10</f>
        <v>4</v>
      </c>
      <c r="J384" s="59">
        <f>W384*Mitigations!$K$10</f>
        <v>5</v>
      </c>
      <c r="K384" s="59">
        <f>X384*Mitigations!$L$10</f>
        <v>94</v>
      </c>
      <c r="L384" s="59">
        <f>Y384*Mitigations!$L$10</f>
        <v>36</v>
      </c>
      <c r="M384" s="59">
        <f>Z384*Mitigations!$L$10</f>
        <v>96</v>
      </c>
      <c r="N384" s="59">
        <f>AA384*Mitigations!$L$10</f>
        <v>28</v>
      </c>
      <c r="O384" s="59"/>
      <c r="P384" s="59">
        <v>9.1</v>
      </c>
      <c r="Q384" s="59">
        <v>8.8000000000000007</v>
      </c>
      <c r="R384" s="59">
        <v>6.75</v>
      </c>
      <c r="S384" s="59">
        <v>6.48</v>
      </c>
      <c r="T384" s="59">
        <v>5</v>
      </c>
      <c r="U384" s="59">
        <v>0</v>
      </c>
      <c r="V384" s="59">
        <v>4</v>
      </c>
      <c r="W384" s="59">
        <v>5</v>
      </c>
      <c r="X384" s="59">
        <v>94</v>
      </c>
      <c r="Y384" s="59">
        <v>36</v>
      </c>
      <c r="Z384" s="59">
        <v>96</v>
      </c>
      <c r="AA384" s="59">
        <v>28</v>
      </c>
    </row>
    <row r="385" spans="1:27" x14ac:dyDescent="0.35">
      <c r="A385" s="59"/>
      <c r="B385" s="59"/>
      <c r="C385" s="59">
        <f>P385*Mitigations!$J$10</f>
        <v>13.5</v>
      </c>
      <c r="D385" s="59">
        <f>Q385*Mitigations!$J$10</f>
        <v>7.3</v>
      </c>
      <c r="E385" s="59">
        <f>R385*Mitigations!$J$10</f>
        <v>7.8299999999999992</v>
      </c>
      <c r="F385" s="59">
        <f>S385*Mitigations!$J$10</f>
        <v>7.65</v>
      </c>
      <c r="G385" s="59">
        <f>T385*Mitigations!$K$10</f>
        <v>0</v>
      </c>
      <c r="H385" s="59">
        <f>U385*Mitigations!$K$10</f>
        <v>3</v>
      </c>
      <c r="I385" s="59">
        <f>V385*Mitigations!$K$10</f>
        <v>2</v>
      </c>
      <c r="J385" s="59">
        <f>W385*Mitigations!$K$10</f>
        <v>5</v>
      </c>
      <c r="K385" s="59">
        <f>X385*Mitigations!$L$10</f>
        <v>158</v>
      </c>
      <c r="L385" s="59">
        <f>Y385*Mitigations!$L$10</f>
        <v>37</v>
      </c>
      <c r="M385" s="59">
        <f>Z385*Mitigations!$L$10</f>
        <v>106</v>
      </c>
      <c r="N385" s="59">
        <f>AA385*Mitigations!$L$10</f>
        <v>48</v>
      </c>
      <c r="O385" s="59"/>
      <c r="P385" s="59">
        <v>13.5</v>
      </c>
      <c r="Q385" s="59">
        <v>7.3</v>
      </c>
      <c r="R385" s="59">
        <v>7.8299999999999992</v>
      </c>
      <c r="S385" s="59">
        <v>7.65</v>
      </c>
      <c r="T385" s="59">
        <v>0</v>
      </c>
      <c r="U385" s="59">
        <v>3</v>
      </c>
      <c r="V385" s="59">
        <v>2</v>
      </c>
      <c r="W385" s="59">
        <v>5</v>
      </c>
      <c r="X385" s="59">
        <v>158</v>
      </c>
      <c r="Y385" s="59">
        <v>37</v>
      </c>
      <c r="Z385" s="59">
        <v>106</v>
      </c>
      <c r="AA385" s="59">
        <v>48</v>
      </c>
    </row>
    <row r="386" spans="1:27" x14ac:dyDescent="0.35">
      <c r="A386" s="59"/>
      <c r="B386" s="59"/>
      <c r="C386" s="59">
        <f>P386*Mitigations!$J$10</f>
        <v>10.7</v>
      </c>
      <c r="D386" s="59">
        <f>Q386*Mitigations!$J$10</f>
        <v>8.3000000000000007</v>
      </c>
      <c r="E386" s="59">
        <f>R386*Mitigations!$J$10</f>
        <v>11.25</v>
      </c>
      <c r="F386" s="59">
        <f>S386*Mitigations!$J$10</f>
        <v>7.2</v>
      </c>
      <c r="G386" s="59">
        <f>T386*Mitigations!$K$10</f>
        <v>7</v>
      </c>
      <c r="H386" s="59">
        <f>U386*Mitigations!$K$10</f>
        <v>9</v>
      </c>
      <c r="I386" s="59">
        <f>V386*Mitigations!$K$10</f>
        <v>6</v>
      </c>
      <c r="J386" s="59">
        <f>W386*Mitigations!$K$10</f>
        <v>3</v>
      </c>
      <c r="K386" s="59">
        <f>X386*Mitigations!$L$10</f>
        <v>97</v>
      </c>
      <c r="L386" s="59">
        <f>Y386*Mitigations!$L$10</f>
        <v>60</v>
      </c>
      <c r="M386" s="59">
        <f>Z386*Mitigations!$L$10</f>
        <v>103</v>
      </c>
      <c r="N386" s="59">
        <f>AA386*Mitigations!$L$10</f>
        <v>88</v>
      </c>
      <c r="O386" s="59"/>
      <c r="P386" s="59">
        <v>10.7</v>
      </c>
      <c r="Q386" s="59">
        <v>8.3000000000000007</v>
      </c>
      <c r="R386" s="59">
        <v>11.25</v>
      </c>
      <c r="S386" s="59">
        <v>7.2</v>
      </c>
      <c r="T386" s="59">
        <v>7</v>
      </c>
      <c r="U386" s="59">
        <v>9</v>
      </c>
      <c r="V386" s="59">
        <v>6</v>
      </c>
      <c r="W386" s="59">
        <v>3</v>
      </c>
      <c r="X386" s="59">
        <v>97</v>
      </c>
      <c r="Y386" s="59">
        <v>60</v>
      </c>
      <c r="Z386" s="59">
        <v>103</v>
      </c>
      <c r="AA386" s="59">
        <v>88</v>
      </c>
    </row>
    <row r="387" spans="1:27" x14ac:dyDescent="0.35">
      <c r="A387" s="59"/>
      <c r="B387" s="59"/>
      <c r="C387" s="59">
        <f>P387*Mitigations!$J$10</f>
        <v>7.5</v>
      </c>
      <c r="D387" s="59">
        <f>Q387*Mitigations!$J$10</f>
        <v>8.4</v>
      </c>
      <c r="E387" s="59">
        <f>R387*Mitigations!$J$10</f>
        <v>9.2700000000000014</v>
      </c>
      <c r="F387" s="59">
        <f>S387*Mitigations!$J$10</f>
        <v>7.02</v>
      </c>
      <c r="G387" s="59">
        <f>T387*Mitigations!$K$10</f>
        <v>6</v>
      </c>
      <c r="H387" s="59">
        <f>U387*Mitigations!$K$10</f>
        <v>5</v>
      </c>
      <c r="I387" s="59">
        <f>V387*Mitigations!$K$10</f>
        <v>6</v>
      </c>
      <c r="J387" s="59">
        <f>W387*Mitigations!$K$10</f>
        <v>6</v>
      </c>
      <c r="K387" s="59">
        <f>X387*Mitigations!$L$10</f>
        <v>240</v>
      </c>
      <c r="L387" s="59">
        <f>Y387*Mitigations!$L$10</f>
        <v>32</v>
      </c>
      <c r="M387" s="59">
        <f>Z387*Mitigations!$L$10</f>
        <v>53</v>
      </c>
      <c r="N387" s="59">
        <f>AA387*Mitigations!$L$10</f>
        <v>58</v>
      </c>
      <c r="O387" s="59"/>
      <c r="P387" s="59">
        <v>7.5</v>
      </c>
      <c r="Q387" s="59">
        <v>8.4</v>
      </c>
      <c r="R387" s="59">
        <v>9.2700000000000014</v>
      </c>
      <c r="S387" s="59">
        <v>7.02</v>
      </c>
      <c r="T387" s="59">
        <v>6</v>
      </c>
      <c r="U387" s="59">
        <v>5</v>
      </c>
      <c r="V387" s="59">
        <v>6</v>
      </c>
      <c r="W387" s="59">
        <v>6</v>
      </c>
      <c r="X387" s="59">
        <v>240</v>
      </c>
      <c r="Y387" s="59">
        <v>32</v>
      </c>
      <c r="Z387" s="59">
        <v>53</v>
      </c>
      <c r="AA387" s="59">
        <v>58</v>
      </c>
    </row>
    <row r="388" spans="1:27" x14ac:dyDescent="0.35">
      <c r="A388" s="59"/>
      <c r="B388" s="59"/>
      <c r="C388" s="59">
        <f>P388*Mitigations!$J$10</f>
        <v>10.5</v>
      </c>
      <c r="D388" s="59">
        <f>Q388*Mitigations!$J$10</f>
        <v>7.2</v>
      </c>
      <c r="E388" s="59">
        <f>R388*Mitigations!$J$10</f>
        <v>9.5399999999999991</v>
      </c>
      <c r="F388" s="59">
        <f>S388*Mitigations!$J$10</f>
        <v>6.2100000000000009</v>
      </c>
      <c r="G388" s="59">
        <f>T388*Mitigations!$K$10</f>
        <v>3</v>
      </c>
      <c r="H388" s="59">
        <f>U388*Mitigations!$K$10</f>
        <v>3</v>
      </c>
      <c r="I388" s="59">
        <f>V388*Mitigations!$K$10</f>
        <v>2</v>
      </c>
      <c r="J388" s="59">
        <f>W388*Mitigations!$K$10</f>
        <v>3</v>
      </c>
      <c r="K388" s="59">
        <f>X388*Mitigations!$L$10</f>
        <v>182</v>
      </c>
      <c r="L388" s="59">
        <f>Y388*Mitigations!$L$10</f>
        <v>30</v>
      </c>
      <c r="M388" s="59">
        <f>Z388*Mitigations!$L$10</f>
        <v>69</v>
      </c>
      <c r="N388" s="59">
        <f>AA388*Mitigations!$L$10</f>
        <v>20</v>
      </c>
      <c r="O388" s="59"/>
      <c r="P388" s="59">
        <v>10.5</v>
      </c>
      <c r="Q388" s="59">
        <v>7.2</v>
      </c>
      <c r="R388" s="59">
        <v>9.5399999999999991</v>
      </c>
      <c r="S388" s="59">
        <v>6.2100000000000009</v>
      </c>
      <c r="T388" s="59">
        <v>3</v>
      </c>
      <c r="U388" s="59">
        <v>3</v>
      </c>
      <c r="V388" s="59">
        <v>2</v>
      </c>
      <c r="W388" s="59">
        <v>3</v>
      </c>
      <c r="X388" s="59">
        <v>182</v>
      </c>
      <c r="Y388" s="59">
        <v>30</v>
      </c>
      <c r="Z388" s="59">
        <v>69</v>
      </c>
      <c r="AA388" s="59">
        <v>20</v>
      </c>
    </row>
    <row r="389" spans="1:27" x14ac:dyDescent="0.35">
      <c r="A389" s="59"/>
      <c r="B389" s="59"/>
      <c r="C389" s="59">
        <f>P389*Mitigations!$J$10</f>
        <v>9.1999999999999993</v>
      </c>
      <c r="D389" s="59">
        <f>Q389*Mitigations!$J$10</f>
        <v>8.1999999999999993</v>
      </c>
      <c r="E389" s="59">
        <f>R389*Mitigations!$J$10</f>
        <v>7.9200000000000008</v>
      </c>
      <c r="F389" s="59">
        <f>S389*Mitigations!$J$10</f>
        <v>6.84</v>
      </c>
      <c r="G389" s="59">
        <f>T389*Mitigations!$K$10</f>
        <v>6</v>
      </c>
      <c r="H389" s="59">
        <f>U389*Mitigations!$K$10</f>
        <v>4</v>
      </c>
      <c r="I389" s="59">
        <f>V389*Mitigations!$K$10</f>
        <v>7</v>
      </c>
      <c r="J389" s="59">
        <f>W389*Mitigations!$K$10</f>
        <v>4</v>
      </c>
      <c r="K389" s="59">
        <f>X389*Mitigations!$L$10</f>
        <v>102</v>
      </c>
      <c r="L389" s="59">
        <f>Y389*Mitigations!$L$10</f>
        <v>36</v>
      </c>
      <c r="M389" s="59">
        <f>Z389*Mitigations!$L$10</f>
        <v>86</v>
      </c>
      <c r="N389" s="59">
        <f>AA389*Mitigations!$L$10</f>
        <v>59</v>
      </c>
      <c r="O389" s="59"/>
      <c r="P389" s="59">
        <v>9.1999999999999993</v>
      </c>
      <c r="Q389" s="59">
        <v>8.1999999999999993</v>
      </c>
      <c r="R389" s="59">
        <v>7.9200000000000008</v>
      </c>
      <c r="S389" s="59">
        <v>6.84</v>
      </c>
      <c r="T389" s="59">
        <v>6</v>
      </c>
      <c r="U389" s="59">
        <v>4</v>
      </c>
      <c r="V389" s="59">
        <v>7</v>
      </c>
      <c r="W389" s="59">
        <v>4</v>
      </c>
      <c r="X389" s="59">
        <v>102</v>
      </c>
      <c r="Y389" s="59">
        <v>36</v>
      </c>
      <c r="Z389" s="59">
        <v>86</v>
      </c>
      <c r="AA389" s="59">
        <v>59</v>
      </c>
    </row>
    <row r="390" spans="1:27" x14ac:dyDescent="0.35">
      <c r="A390" s="59"/>
      <c r="B390" s="59"/>
      <c r="C390" s="59">
        <f>P390*Mitigations!$J$10</f>
        <v>12.1</v>
      </c>
      <c r="D390" s="59">
        <f>Q390*Mitigations!$J$10</f>
        <v>7</v>
      </c>
      <c r="E390" s="59">
        <f>R390*Mitigations!$J$10</f>
        <v>6.9300000000000006</v>
      </c>
      <c r="F390" s="59">
        <f>S390*Mitigations!$J$10</f>
        <v>7.8299999999999992</v>
      </c>
      <c r="G390" s="59">
        <f>T390*Mitigations!$K$10</f>
        <v>3</v>
      </c>
      <c r="H390" s="59">
        <f>U390*Mitigations!$K$10</f>
        <v>4</v>
      </c>
      <c r="I390" s="59">
        <f>V390*Mitigations!$K$10</f>
        <v>2</v>
      </c>
      <c r="J390" s="59">
        <f>W390*Mitigations!$K$10</f>
        <v>7</v>
      </c>
      <c r="K390" s="59">
        <f>X390*Mitigations!$L$10</f>
        <v>100</v>
      </c>
      <c r="L390" s="59">
        <f>Y390*Mitigations!$L$10</f>
        <v>16</v>
      </c>
      <c r="M390" s="59">
        <f>Z390*Mitigations!$L$10</f>
        <v>52</v>
      </c>
      <c r="N390" s="59">
        <f>AA390*Mitigations!$L$10</f>
        <v>31</v>
      </c>
      <c r="O390" s="59"/>
      <c r="P390" s="59">
        <v>12.1</v>
      </c>
      <c r="Q390" s="59">
        <v>7</v>
      </c>
      <c r="R390" s="59">
        <v>6.9300000000000006</v>
      </c>
      <c r="S390" s="59">
        <v>7.8299999999999992</v>
      </c>
      <c r="T390" s="59">
        <v>3</v>
      </c>
      <c r="U390" s="59">
        <v>4</v>
      </c>
      <c r="V390" s="59">
        <v>2</v>
      </c>
      <c r="W390" s="59">
        <v>7</v>
      </c>
      <c r="X390" s="59">
        <v>100</v>
      </c>
      <c r="Y390" s="59">
        <v>16</v>
      </c>
      <c r="Z390" s="59">
        <v>52</v>
      </c>
      <c r="AA390" s="59">
        <v>31</v>
      </c>
    </row>
    <row r="391" spans="1:27" x14ac:dyDescent="0.35">
      <c r="A391" s="59"/>
      <c r="B391" s="59"/>
      <c r="C391" s="59">
        <f>P391*Mitigations!$J$10</f>
        <v>9.5</v>
      </c>
      <c r="D391" s="59">
        <f>Q391*Mitigations!$J$10</f>
        <v>8.8000000000000007</v>
      </c>
      <c r="E391" s="59">
        <f>R391*Mitigations!$J$10</f>
        <v>9.7200000000000006</v>
      </c>
      <c r="F391" s="59">
        <f>S391*Mitigations!$J$10</f>
        <v>7.29</v>
      </c>
      <c r="G391" s="59">
        <f>T391*Mitigations!$K$10</f>
        <v>6</v>
      </c>
      <c r="H391" s="59">
        <f>U391*Mitigations!$K$10</f>
        <v>4</v>
      </c>
      <c r="I391" s="59">
        <f>V391*Mitigations!$K$10</f>
        <v>6</v>
      </c>
      <c r="J391" s="59">
        <f>W391*Mitigations!$K$10</f>
        <v>7</v>
      </c>
      <c r="K391" s="59">
        <f>X391*Mitigations!$L$10</f>
        <v>270</v>
      </c>
      <c r="L391" s="59">
        <f>Y391*Mitigations!$L$10</f>
        <v>32</v>
      </c>
      <c r="M391" s="59">
        <f>Z391*Mitigations!$L$10</f>
        <v>171</v>
      </c>
      <c r="N391" s="59">
        <f>AA391*Mitigations!$L$10</f>
        <v>51</v>
      </c>
      <c r="O391" s="59"/>
      <c r="P391" s="59">
        <v>9.5</v>
      </c>
      <c r="Q391" s="59">
        <v>8.8000000000000007</v>
      </c>
      <c r="R391" s="59">
        <v>9.7200000000000006</v>
      </c>
      <c r="S391" s="59">
        <v>7.29</v>
      </c>
      <c r="T391" s="59">
        <v>6</v>
      </c>
      <c r="U391" s="59">
        <v>4</v>
      </c>
      <c r="V391" s="59">
        <v>6</v>
      </c>
      <c r="W391" s="59">
        <v>7</v>
      </c>
      <c r="X391" s="59">
        <v>270</v>
      </c>
      <c r="Y391" s="59">
        <v>32</v>
      </c>
      <c r="Z391" s="59">
        <v>171</v>
      </c>
      <c r="AA391" s="59">
        <v>51</v>
      </c>
    </row>
    <row r="392" spans="1:27" x14ac:dyDescent="0.35">
      <c r="A392" s="59"/>
      <c r="B392" s="59"/>
      <c r="C392" s="59">
        <f>P392*Mitigations!$J$10</f>
        <v>9.4</v>
      </c>
      <c r="D392" s="59">
        <f>Q392*Mitigations!$J$10</f>
        <v>9.5</v>
      </c>
      <c r="E392" s="59">
        <f>R392*Mitigations!$J$10</f>
        <v>12.06</v>
      </c>
      <c r="F392" s="59">
        <f>S392*Mitigations!$J$10</f>
        <v>8.82</v>
      </c>
      <c r="G392" s="59">
        <f>T392*Mitigations!$K$10</f>
        <v>3</v>
      </c>
      <c r="H392" s="59">
        <f>U392*Mitigations!$K$10</f>
        <v>1</v>
      </c>
      <c r="I392" s="59">
        <f>V392*Mitigations!$K$10</f>
        <v>5</v>
      </c>
      <c r="J392" s="59">
        <f>W392*Mitigations!$K$10</f>
        <v>4</v>
      </c>
      <c r="K392" s="59">
        <f>X392*Mitigations!$L$10</f>
        <v>228</v>
      </c>
      <c r="L392" s="59">
        <f>Y392*Mitigations!$L$10</f>
        <v>60</v>
      </c>
      <c r="M392" s="59">
        <f>Z392*Mitigations!$L$10</f>
        <v>43</v>
      </c>
      <c r="N392" s="59">
        <f>AA392*Mitigations!$L$10</f>
        <v>55</v>
      </c>
      <c r="O392" s="59"/>
      <c r="P392" s="59">
        <v>9.4</v>
      </c>
      <c r="Q392" s="59">
        <v>9.5</v>
      </c>
      <c r="R392" s="59">
        <v>12.06</v>
      </c>
      <c r="S392" s="59">
        <v>8.82</v>
      </c>
      <c r="T392" s="59">
        <v>3</v>
      </c>
      <c r="U392" s="59">
        <v>1</v>
      </c>
      <c r="V392" s="59">
        <v>5</v>
      </c>
      <c r="W392" s="59">
        <v>4</v>
      </c>
      <c r="X392" s="59">
        <v>228</v>
      </c>
      <c r="Y392" s="59">
        <v>60</v>
      </c>
      <c r="Z392" s="59">
        <v>43</v>
      </c>
      <c r="AA392" s="59">
        <v>55</v>
      </c>
    </row>
    <row r="393" spans="1:27" x14ac:dyDescent="0.35">
      <c r="A393" s="59"/>
      <c r="B393" s="59"/>
      <c r="C393" s="59">
        <f>P393*Mitigations!$J$10</f>
        <v>11.4</v>
      </c>
      <c r="D393" s="59">
        <f>Q393*Mitigations!$J$10</f>
        <v>10.1</v>
      </c>
      <c r="E393" s="59">
        <f>R393*Mitigations!$J$10</f>
        <v>8.2799999999999994</v>
      </c>
      <c r="F393" s="59">
        <f>S393*Mitigations!$J$10</f>
        <v>8.82</v>
      </c>
      <c r="G393" s="59">
        <f>T393*Mitigations!$K$10</f>
        <v>5</v>
      </c>
      <c r="H393" s="59">
        <f>U393*Mitigations!$K$10</f>
        <v>0</v>
      </c>
      <c r="I393" s="59">
        <f>V393*Mitigations!$K$10</f>
        <v>3</v>
      </c>
      <c r="J393" s="59">
        <f>W393*Mitigations!$K$10</f>
        <v>3</v>
      </c>
      <c r="K393" s="59">
        <f>X393*Mitigations!$L$10</f>
        <v>100</v>
      </c>
      <c r="L393" s="59">
        <f>Y393*Mitigations!$L$10</f>
        <v>80</v>
      </c>
      <c r="M393" s="59">
        <f>Z393*Mitigations!$L$10</f>
        <v>80</v>
      </c>
      <c r="N393" s="59">
        <f>AA393*Mitigations!$L$10</f>
        <v>74</v>
      </c>
      <c r="O393" s="59"/>
      <c r="P393" s="59">
        <v>11.4</v>
      </c>
      <c r="Q393" s="59">
        <v>10.1</v>
      </c>
      <c r="R393" s="59">
        <v>8.2799999999999994</v>
      </c>
      <c r="S393" s="59">
        <v>8.82</v>
      </c>
      <c r="T393" s="59">
        <v>5</v>
      </c>
      <c r="U393" s="59">
        <v>0</v>
      </c>
      <c r="V393" s="59">
        <v>3</v>
      </c>
      <c r="W393" s="59">
        <v>3</v>
      </c>
      <c r="X393" s="59">
        <v>100</v>
      </c>
      <c r="Y393" s="59">
        <v>80</v>
      </c>
      <c r="Z393" s="59">
        <v>80</v>
      </c>
      <c r="AA393" s="59">
        <v>74</v>
      </c>
    </row>
    <row r="394" spans="1:27" x14ac:dyDescent="0.35">
      <c r="A394" s="59"/>
      <c r="B394" s="59"/>
      <c r="C394" s="59">
        <f>P394*Mitigations!$J$10</f>
        <v>12</v>
      </c>
      <c r="D394" s="59">
        <f>Q394*Mitigations!$J$10</f>
        <v>8.8000000000000007</v>
      </c>
      <c r="E394" s="59">
        <f>R394*Mitigations!$J$10</f>
        <v>9.9</v>
      </c>
      <c r="F394" s="59">
        <f>S394*Mitigations!$J$10</f>
        <v>7.65</v>
      </c>
      <c r="G394" s="59">
        <f>T394*Mitigations!$K$10</f>
        <v>4</v>
      </c>
      <c r="H394" s="59">
        <f>U394*Mitigations!$K$10</f>
        <v>5</v>
      </c>
      <c r="I394" s="59">
        <f>V394*Mitigations!$K$10</f>
        <v>5</v>
      </c>
      <c r="J394" s="59">
        <f>W394*Mitigations!$K$10</f>
        <v>5</v>
      </c>
      <c r="K394" s="59">
        <f>X394*Mitigations!$L$10</f>
        <v>90</v>
      </c>
      <c r="L394" s="59">
        <f>Y394*Mitigations!$L$10</f>
        <v>24</v>
      </c>
      <c r="M394" s="59">
        <f>Z394*Mitigations!$L$10</f>
        <v>85</v>
      </c>
      <c r="N394" s="59">
        <f>AA394*Mitigations!$L$10</f>
        <v>24</v>
      </c>
      <c r="O394" s="59"/>
      <c r="P394" s="59">
        <v>12</v>
      </c>
      <c r="Q394" s="59">
        <v>8.8000000000000007</v>
      </c>
      <c r="R394" s="59">
        <v>9.9</v>
      </c>
      <c r="S394" s="59">
        <v>7.65</v>
      </c>
      <c r="T394" s="59">
        <v>4</v>
      </c>
      <c r="U394" s="59">
        <v>5</v>
      </c>
      <c r="V394" s="59">
        <v>5</v>
      </c>
      <c r="W394" s="59">
        <v>5</v>
      </c>
      <c r="X394" s="59">
        <v>90</v>
      </c>
      <c r="Y394" s="59">
        <v>24</v>
      </c>
      <c r="Z394" s="59">
        <v>85</v>
      </c>
      <c r="AA394" s="59">
        <v>24</v>
      </c>
    </row>
    <row r="395" spans="1:27" x14ac:dyDescent="0.35">
      <c r="A395" s="59"/>
      <c r="B395" s="59"/>
      <c r="C395" s="59">
        <f>P395*Mitigations!$J$10</f>
        <v>10</v>
      </c>
      <c r="D395" s="59">
        <f>Q395*Mitigations!$J$10</f>
        <v>8.5</v>
      </c>
      <c r="E395" s="59">
        <f>R395*Mitigations!$J$10</f>
        <v>7.65</v>
      </c>
      <c r="F395" s="59">
        <f>S395*Mitigations!$J$10</f>
        <v>7.02</v>
      </c>
      <c r="G395" s="59">
        <f>T395*Mitigations!$K$10</f>
        <v>9</v>
      </c>
      <c r="H395" s="59">
        <f>U395*Mitigations!$K$10</f>
        <v>3</v>
      </c>
      <c r="I395" s="59">
        <f>V395*Mitigations!$K$10</f>
        <v>7</v>
      </c>
      <c r="J395" s="59">
        <f>W395*Mitigations!$K$10</f>
        <v>9</v>
      </c>
      <c r="K395" s="59">
        <f>X395*Mitigations!$L$10</f>
        <v>165</v>
      </c>
      <c r="L395" s="59">
        <f>Y395*Mitigations!$L$10</f>
        <v>39</v>
      </c>
      <c r="M395" s="59">
        <f>Z395*Mitigations!$L$10</f>
        <v>122</v>
      </c>
      <c r="N395" s="59">
        <f>AA395*Mitigations!$L$10</f>
        <v>35</v>
      </c>
      <c r="O395" s="59"/>
      <c r="P395" s="59">
        <v>10</v>
      </c>
      <c r="Q395" s="59">
        <v>8.5</v>
      </c>
      <c r="R395" s="59">
        <v>7.65</v>
      </c>
      <c r="S395" s="59">
        <v>7.02</v>
      </c>
      <c r="T395" s="59">
        <v>9</v>
      </c>
      <c r="U395" s="59">
        <v>3</v>
      </c>
      <c r="V395" s="59">
        <v>7</v>
      </c>
      <c r="W395" s="59">
        <v>9</v>
      </c>
      <c r="X395" s="59">
        <v>165</v>
      </c>
      <c r="Y395" s="59">
        <v>39</v>
      </c>
      <c r="Z395" s="59">
        <v>122</v>
      </c>
      <c r="AA395" s="59">
        <v>35</v>
      </c>
    </row>
    <row r="396" spans="1:27" x14ac:dyDescent="0.35">
      <c r="A396" s="59"/>
      <c r="B396" s="59"/>
      <c r="C396" s="59">
        <f>P396*Mitigations!$J$10</f>
        <v>12.4</v>
      </c>
      <c r="D396" s="59">
        <f>Q396*Mitigations!$J$10</f>
        <v>7.6</v>
      </c>
      <c r="E396" s="59">
        <f>R396*Mitigations!$J$10</f>
        <v>8.1</v>
      </c>
      <c r="F396" s="59">
        <f>S396*Mitigations!$J$10</f>
        <v>7.38</v>
      </c>
      <c r="G396" s="59">
        <f>T396*Mitigations!$K$10</f>
        <v>8</v>
      </c>
      <c r="H396" s="59">
        <f>U396*Mitigations!$K$10</f>
        <v>3</v>
      </c>
      <c r="I396" s="59">
        <f>V396*Mitigations!$K$10</f>
        <v>3</v>
      </c>
      <c r="J396" s="59">
        <f>W396*Mitigations!$K$10</f>
        <v>6</v>
      </c>
      <c r="K396" s="59">
        <f>X396*Mitigations!$L$10</f>
        <v>80</v>
      </c>
      <c r="L396" s="59">
        <f>Y396*Mitigations!$L$10</f>
        <v>19</v>
      </c>
      <c r="M396" s="59">
        <f>Z396*Mitigations!$L$10</f>
        <v>165</v>
      </c>
      <c r="N396" s="59">
        <f>AA396*Mitigations!$L$10</f>
        <v>47</v>
      </c>
      <c r="O396" s="59"/>
      <c r="P396" s="59">
        <v>12.4</v>
      </c>
      <c r="Q396" s="59">
        <v>7.6</v>
      </c>
      <c r="R396" s="59">
        <v>8.1</v>
      </c>
      <c r="S396" s="59">
        <v>7.38</v>
      </c>
      <c r="T396" s="59">
        <v>8</v>
      </c>
      <c r="U396" s="59">
        <v>3</v>
      </c>
      <c r="V396" s="59">
        <v>3</v>
      </c>
      <c r="W396" s="59">
        <v>6</v>
      </c>
      <c r="X396" s="59">
        <v>80</v>
      </c>
      <c r="Y396" s="59">
        <v>19</v>
      </c>
      <c r="Z396" s="59">
        <v>165</v>
      </c>
      <c r="AA396" s="59">
        <v>47</v>
      </c>
    </row>
    <row r="397" spans="1:27" x14ac:dyDescent="0.35">
      <c r="A397" s="59"/>
      <c r="B397" s="59"/>
      <c r="C397" s="59">
        <f>P397*Mitigations!$J$10</f>
        <v>9.9</v>
      </c>
      <c r="D397" s="59">
        <f>Q397*Mitigations!$J$10</f>
        <v>7.7</v>
      </c>
      <c r="E397" s="59">
        <f>R397*Mitigations!$J$10</f>
        <v>9.2700000000000014</v>
      </c>
      <c r="F397" s="59">
        <f>S397*Mitigations!$J$10</f>
        <v>6.57</v>
      </c>
      <c r="G397" s="59">
        <f>T397*Mitigations!$K$10</f>
        <v>7</v>
      </c>
      <c r="H397" s="59">
        <f>U397*Mitigations!$K$10</f>
        <v>8</v>
      </c>
      <c r="I397" s="59">
        <f>V397*Mitigations!$K$10</f>
        <v>3</v>
      </c>
      <c r="J397" s="59">
        <f>W397*Mitigations!$K$10</f>
        <v>5</v>
      </c>
      <c r="K397" s="59">
        <f>X397*Mitigations!$L$10</f>
        <v>92</v>
      </c>
      <c r="L397" s="59">
        <f>Y397*Mitigations!$L$10</f>
        <v>53</v>
      </c>
      <c r="M397" s="59">
        <f>Z397*Mitigations!$L$10</f>
        <v>92</v>
      </c>
      <c r="N397" s="59">
        <f>AA397*Mitigations!$L$10</f>
        <v>28</v>
      </c>
      <c r="O397" s="59"/>
      <c r="P397" s="59">
        <v>9.9</v>
      </c>
      <c r="Q397" s="59">
        <v>7.7</v>
      </c>
      <c r="R397" s="59">
        <v>9.2700000000000014</v>
      </c>
      <c r="S397" s="59">
        <v>6.57</v>
      </c>
      <c r="T397" s="59">
        <v>7</v>
      </c>
      <c r="U397" s="59">
        <v>8</v>
      </c>
      <c r="V397" s="59">
        <v>3</v>
      </c>
      <c r="W397" s="59">
        <v>5</v>
      </c>
      <c r="X397" s="59">
        <v>92</v>
      </c>
      <c r="Y397" s="59">
        <v>53</v>
      </c>
      <c r="Z397" s="59">
        <v>92</v>
      </c>
      <c r="AA397" s="59">
        <v>28</v>
      </c>
    </row>
    <row r="398" spans="1:27" x14ac:dyDescent="0.35">
      <c r="A398" s="59"/>
      <c r="B398" s="59"/>
      <c r="C398" s="59">
        <f>P398*Mitigations!$J$10</f>
        <v>11.7</v>
      </c>
      <c r="D398" s="59">
        <f>Q398*Mitigations!$J$10</f>
        <v>9.9</v>
      </c>
      <c r="E398" s="59">
        <f>R398*Mitigations!$J$10</f>
        <v>5.49</v>
      </c>
      <c r="F398" s="59">
        <f>S398*Mitigations!$J$10</f>
        <v>8.19</v>
      </c>
      <c r="G398" s="59">
        <f>T398*Mitigations!$K$10</f>
        <v>5</v>
      </c>
      <c r="H398" s="59">
        <f>U398*Mitigations!$K$10</f>
        <v>3</v>
      </c>
      <c r="I398" s="59">
        <f>V398*Mitigations!$K$10</f>
        <v>3</v>
      </c>
      <c r="J398" s="59">
        <f>W398*Mitigations!$K$10</f>
        <v>4</v>
      </c>
      <c r="K398" s="59">
        <f>X398*Mitigations!$L$10</f>
        <v>225</v>
      </c>
      <c r="L398" s="59">
        <f>Y398*Mitigations!$L$10</f>
        <v>31</v>
      </c>
      <c r="M398" s="59">
        <f>Z398*Mitigations!$L$10</f>
        <v>83</v>
      </c>
      <c r="N398" s="59">
        <f>AA398*Mitigations!$L$10</f>
        <v>21</v>
      </c>
      <c r="O398" s="59"/>
      <c r="P398" s="59">
        <v>11.7</v>
      </c>
      <c r="Q398" s="59">
        <v>9.9</v>
      </c>
      <c r="R398" s="59">
        <v>5.49</v>
      </c>
      <c r="S398" s="59">
        <v>8.19</v>
      </c>
      <c r="T398" s="59">
        <v>5</v>
      </c>
      <c r="U398" s="59">
        <v>3</v>
      </c>
      <c r="V398" s="59">
        <v>3</v>
      </c>
      <c r="W398" s="59">
        <v>4</v>
      </c>
      <c r="X398" s="59">
        <v>225</v>
      </c>
      <c r="Y398" s="59">
        <v>31</v>
      </c>
      <c r="Z398" s="59">
        <v>83</v>
      </c>
      <c r="AA398" s="59">
        <v>21</v>
      </c>
    </row>
    <row r="399" spans="1:27" x14ac:dyDescent="0.35">
      <c r="A399" s="59"/>
      <c r="B399" s="59"/>
      <c r="C399" s="59">
        <f>P399*Mitigations!$J$10</f>
        <v>10.4</v>
      </c>
      <c r="D399" s="59">
        <f>Q399*Mitigations!$J$10</f>
        <v>7</v>
      </c>
      <c r="E399" s="59">
        <f>R399*Mitigations!$J$10</f>
        <v>8.1</v>
      </c>
      <c r="F399" s="59">
        <f>S399*Mitigations!$J$10</f>
        <v>7.29</v>
      </c>
      <c r="G399" s="59">
        <f>T399*Mitigations!$K$10</f>
        <v>5</v>
      </c>
      <c r="H399" s="59">
        <f>U399*Mitigations!$K$10</f>
        <v>2</v>
      </c>
      <c r="I399" s="59">
        <f>V399*Mitigations!$K$10</f>
        <v>5</v>
      </c>
      <c r="J399" s="59">
        <f>W399*Mitigations!$K$10</f>
        <v>3</v>
      </c>
      <c r="K399" s="59">
        <f>X399*Mitigations!$L$10</f>
        <v>121</v>
      </c>
      <c r="L399" s="59">
        <f>Y399*Mitigations!$L$10</f>
        <v>26</v>
      </c>
      <c r="M399" s="59">
        <f>Z399*Mitigations!$L$10</f>
        <v>44</v>
      </c>
      <c r="N399" s="59">
        <f>AA399*Mitigations!$L$10</f>
        <v>44</v>
      </c>
      <c r="O399" s="59"/>
      <c r="P399" s="59">
        <v>10.4</v>
      </c>
      <c r="Q399" s="59">
        <v>7</v>
      </c>
      <c r="R399" s="59">
        <v>8.1</v>
      </c>
      <c r="S399" s="59">
        <v>7.29</v>
      </c>
      <c r="T399" s="59">
        <v>5</v>
      </c>
      <c r="U399" s="59">
        <v>2</v>
      </c>
      <c r="V399" s="59">
        <v>5</v>
      </c>
      <c r="W399" s="59">
        <v>3</v>
      </c>
      <c r="X399" s="59">
        <v>121</v>
      </c>
      <c r="Y399" s="59">
        <v>26</v>
      </c>
      <c r="Z399" s="59">
        <v>44</v>
      </c>
      <c r="AA399" s="59">
        <v>44</v>
      </c>
    </row>
    <row r="400" spans="1:27" x14ac:dyDescent="0.35">
      <c r="A400" s="59"/>
      <c r="B400" s="59"/>
      <c r="C400" s="59">
        <f>P400*Mitigations!$J$10</f>
        <v>10.8</v>
      </c>
      <c r="D400" s="59">
        <f>Q400*Mitigations!$J$10</f>
        <v>7</v>
      </c>
      <c r="E400" s="59">
        <f>R400*Mitigations!$J$10</f>
        <v>6.84</v>
      </c>
      <c r="F400" s="59">
        <f>S400*Mitigations!$J$10</f>
        <v>6.48</v>
      </c>
      <c r="G400" s="59">
        <f>T400*Mitigations!$K$10</f>
        <v>5</v>
      </c>
      <c r="H400" s="59">
        <f>U400*Mitigations!$K$10</f>
        <v>4</v>
      </c>
      <c r="I400" s="59">
        <f>V400*Mitigations!$K$10</f>
        <v>4</v>
      </c>
      <c r="J400" s="59">
        <f>W400*Mitigations!$K$10</f>
        <v>4</v>
      </c>
      <c r="K400" s="59">
        <f>X400*Mitigations!$L$10</f>
        <v>141</v>
      </c>
      <c r="L400" s="59">
        <f>Y400*Mitigations!$L$10</f>
        <v>22</v>
      </c>
      <c r="M400" s="59">
        <f>Z400*Mitigations!$L$10</f>
        <v>202</v>
      </c>
      <c r="N400" s="59">
        <f>AA400*Mitigations!$L$10</f>
        <v>52</v>
      </c>
      <c r="O400" s="59"/>
      <c r="P400" s="59">
        <v>10.8</v>
      </c>
      <c r="Q400" s="59">
        <v>7</v>
      </c>
      <c r="R400" s="59">
        <v>6.84</v>
      </c>
      <c r="S400" s="59">
        <v>6.48</v>
      </c>
      <c r="T400" s="59">
        <v>5</v>
      </c>
      <c r="U400" s="59">
        <v>4</v>
      </c>
      <c r="V400" s="59">
        <v>4</v>
      </c>
      <c r="W400" s="59">
        <v>4</v>
      </c>
      <c r="X400" s="59">
        <v>141</v>
      </c>
      <c r="Y400" s="59">
        <v>22</v>
      </c>
      <c r="Z400" s="59">
        <v>202</v>
      </c>
      <c r="AA400" s="59">
        <v>52</v>
      </c>
    </row>
    <row r="401" spans="1:27" x14ac:dyDescent="0.35">
      <c r="A401" s="59"/>
      <c r="B401" s="59"/>
      <c r="C401" s="59">
        <f>P401*Mitigations!$J$10</f>
        <v>15.1</v>
      </c>
      <c r="D401" s="59">
        <f>Q401*Mitigations!$J$10</f>
        <v>6.6</v>
      </c>
      <c r="E401" s="59">
        <f>R401*Mitigations!$J$10</f>
        <v>8.370000000000001</v>
      </c>
      <c r="F401" s="59">
        <f>S401*Mitigations!$J$10</f>
        <v>7.11</v>
      </c>
      <c r="G401" s="59">
        <f>T401*Mitigations!$K$10</f>
        <v>9</v>
      </c>
      <c r="H401" s="59">
        <f>U401*Mitigations!$K$10</f>
        <v>1</v>
      </c>
      <c r="I401" s="59">
        <f>V401*Mitigations!$K$10</f>
        <v>7</v>
      </c>
      <c r="J401" s="59">
        <f>W401*Mitigations!$K$10</f>
        <v>9</v>
      </c>
      <c r="K401" s="59">
        <f>X401*Mitigations!$L$10</f>
        <v>94</v>
      </c>
      <c r="L401" s="59">
        <f>Y401*Mitigations!$L$10</f>
        <v>38</v>
      </c>
      <c r="M401" s="59">
        <f>Z401*Mitigations!$L$10</f>
        <v>60</v>
      </c>
      <c r="N401" s="59">
        <f>AA401*Mitigations!$L$10</f>
        <v>24</v>
      </c>
      <c r="O401" s="59"/>
      <c r="P401" s="59">
        <v>15.1</v>
      </c>
      <c r="Q401" s="59">
        <v>6.6</v>
      </c>
      <c r="R401" s="59">
        <v>8.370000000000001</v>
      </c>
      <c r="S401" s="59">
        <v>7.11</v>
      </c>
      <c r="T401" s="59">
        <v>9</v>
      </c>
      <c r="U401" s="59">
        <v>1</v>
      </c>
      <c r="V401" s="59">
        <v>7</v>
      </c>
      <c r="W401" s="59">
        <v>9</v>
      </c>
      <c r="X401" s="59">
        <v>94</v>
      </c>
      <c r="Y401" s="59">
        <v>38</v>
      </c>
      <c r="Z401" s="59">
        <v>60</v>
      </c>
      <c r="AA401" s="59">
        <v>24</v>
      </c>
    </row>
    <row r="402" spans="1:27" x14ac:dyDescent="0.35">
      <c r="A402" s="59"/>
      <c r="B402" s="59"/>
      <c r="C402" s="59">
        <f>P402*Mitigations!$J$10</f>
        <v>10.1</v>
      </c>
      <c r="D402" s="59">
        <f>Q402*Mitigations!$J$10</f>
        <v>7</v>
      </c>
      <c r="E402" s="59">
        <f>R402*Mitigations!$J$10</f>
        <v>8.82</v>
      </c>
      <c r="F402" s="59">
        <f>S402*Mitigations!$J$10</f>
        <v>8.370000000000001</v>
      </c>
      <c r="G402" s="59">
        <f>T402*Mitigations!$K$10</f>
        <v>7</v>
      </c>
      <c r="H402" s="59">
        <f>U402*Mitigations!$K$10</f>
        <v>4</v>
      </c>
      <c r="I402" s="59">
        <f>V402*Mitigations!$K$10</f>
        <v>4</v>
      </c>
      <c r="J402" s="59">
        <f>W402*Mitigations!$K$10</f>
        <v>3</v>
      </c>
      <c r="K402" s="59">
        <f>X402*Mitigations!$L$10</f>
        <v>164</v>
      </c>
      <c r="L402" s="59">
        <f>Y402*Mitigations!$L$10</f>
        <v>32</v>
      </c>
      <c r="M402" s="59">
        <f>Z402*Mitigations!$L$10</f>
        <v>129</v>
      </c>
      <c r="N402" s="59">
        <f>AA402*Mitigations!$L$10</f>
        <v>64</v>
      </c>
      <c r="O402" s="59"/>
      <c r="P402" s="59">
        <v>10.1</v>
      </c>
      <c r="Q402" s="59">
        <v>7</v>
      </c>
      <c r="R402" s="59">
        <v>8.82</v>
      </c>
      <c r="S402" s="59">
        <v>8.370000000000001</v>
      </c>
      <c r="T402" s="59">
        <v>7</v>
      </c>
      <c r="U402" s="59">
        <v>4</v>
      </c>
      <c r="V402" s="59">
        <v>4</v>
      </c>
      <c r="W402" s="59">
        <v>3</v>
      </c>
      <c r="X402" s="59">
        <v>164</v>
      </c>
      <c r="Y402" s="59">
        <v>32</v>
      </c>
      <c r="Z402" s="59">
        <v>129</v>
      </c>
      <c r="AA402" s="59">
        <v>64</v>
      </c>
    </row>
    <row r="403" spans="1:27" x14ac:dyDescent="0.35">
      <c r="A403" s="59"/>
      <c r="B403" s="59"/>
      <c r="C403" s="59">
        <f>P403*Mitigations!$J$10</f>
        <v>8.6</v>
      </c>
      <c r="D403" s="59">
        <f>Q403*Mitigations!$J$10</f>
        <v>8.3000000000000007</v>
      </c>
      <c r="E403" s="59">
        <f>R403*Mitigations!$J$10</f>
        <v>7.02</v>
      </c>
      <c r="F403" s="59">
        <f>S403*Mitigations!$J$10</f>
        <v>7.74</v>
      </c>
      <c r="G403" s="59">
        <f>T403*Mitigations!$K$10</f>
        <v>5</v>
      </c>
      <c r="H403" s="59">
        <f>U403*Mitigations!$K$10</f>
        <v>2</v>
      </c>
      <c r="I403" s="59">
        <f>V403*Mitigations!$K$10</f>
        <v>7</v>
      </c>
      <c r="J403" s="59">
        <f>W403*Mitigations!$K$10</f>
        <v>3</v>
      </c>
      <c r="K403" s="59">
        <f>X403*Mitigations!$L$10</f>
        <v>190</v>
      </c>
      <c r="L403" s="59">
        <f>Y403*Mitigations!$L$10</f>
        <v>30</v>
      </c>
      <c r="M403" s="59">
        <f>Z403*Mitigations!$L$10</f>
        <v>64</v>
      </c>
      <c r="N403" s="59">
        <f>AA403*Mitigations!$L$10</f>
        <v>77</v>
      </c>
      <c r="O403" s="59"/>
      <c r="P403" s="59">
        <v>8.6</v>
      </c>
      <c r="Q403" s="59">
        <v>8.3000000000000007</v>
      </c>
      <c r="R403" s="59">
        <v>7.02</v>
      </c>
      <c r="S403" s="59">
        <v>7.74</v>
      </c>
      <c r="T403" s="59">
        <v>5</v>
      </c>
      <c r="U403" s="59">
        <v>2</v>
      </c>
      <c r="V403" s="59">
        <v>7</v>
      </c>
      <c r="W403" s="59">
        <v>3</v>
      </c>
      <c r="X403" s="59">
        <v>190</v>
      </c>
      <c r="Y403" s="59">
        <v>30</v>
      </c>
      <c r="Z403" s="59">
        <v>64</v>
      </c>
      <c r="AA403" s="59">
        <v>77</v>
      </c>
    </row>
    <row r="404" spans="1:27" x14ac:dyDescent="0.35">
      <c r="A404" s="59"/>
      <c r="B404" s="59"/>
      <c r="C404" s="59">
        <f>P404*Mitigations!$J$10</f>
        <v>8.9</v>
      </c>
      <c r="D404" s="59">
        <f>Q404*Mitigations!$J$10</f>
        <v>6.5</v>
      </c>
      <c r="E404" s="59">
        <f>R404*Mitigations!$J$10</f>
        <v>9.18</v>
      </c>
      <c r="F404" s="59">
        <f>S404*Mitigations!$J$10</f>
        <v>6.39</v>
      </c>
      <c r="G404" s="59">
        <f>T404*Mitigations!$K$10</f>
        <v>5</v>
      </c>
      <c r="H404" s="59">
        <f>U404*Mitigations!$K$10</f>
        <v>4</v>
      </c>
      <c r="I404" s="59">
        <f>V404*Mitigations!$K$10</f>
        <v>5</v>
      </c>
      <c r="J404" s="59">
        <f>W404*Mitigations!$K$10</f>
        <v>2</v>
      </c>
      <c r="K404" s="59">
        <f>X404*Mitigations!$L$10</f>
        <v>114</v>
      </c>
      <c r="L404" s="59">
        <f>Y404*Mitigations!$L$10</f>
        <v>48</v>
      </c>
      <c r="M404" s="59">
        <f>Z404*Mitigations!$L$10</f>
        <v>54</v>
      </c>
      <c r="N404" s="59">
        <f>AA404*Mitigations!$L$10</f>
        <v>50</v>
      </c>
      <c r="O404" s="59"/>
      <c r="P404" s="59">
        <v>8.9</v>
      </c>
      <c r="Q404" s="59">
        <v>6.5</v>
      </c>
      <c r="R404" s="59">
        <v>9.18</v>
      </c>
      <c r="S404" s="59">
        <v>6.39</v>
      </c>
      <c r="T404" s="59">
        <v>5</v>
      </c>
      <c r="U404" s="59">
        <v>4</v>
      </c>
      <c r="V404" s="59">
        <v>5</v>
      </c>
      <c r="W404" s="59">
        <v>2</v>
      </c>
      <c r="X404" s="59">
        <v>114</v>
      </c>
      <c r="Y404" s="59">
        <v>48</v>
      </c>
      <c r="Z404" s="59">
        <v>54</v>
      </c>
      <c r="AA404" s="59">
        <v>50</v>
      </c>
    </row>
    <row r="405" spans="1:27" x14ac:dyDescent="0.35">
      <c r="A405" s="59"/>
      <c r="B405" s="59"/>
      <c r="C405" s="59">
        <f>P405*Mitigations!$J$10</f>
        <v>8.9</v>
      </c>
      <c r="D405" s="59">
        <f>Q405*Mitigations!$J$10</f>
        <v>7.5</v>
      </c>
      <c r="E405" s="59">
        <f>R405*Mitigations!$J$10</f>
        <v>11.25</v>
      </c>
      <c r="F405" s="59">
        <f>S405*Mitigations!$J$10</f>
        <v>7.38</v>
      </c>
      <c r="G405" s="59">
        <f>T405*Mitigations!$K$10</f>
        <v>3</v>
      </c>
      <c r="H405" s="59">
        <f>U405*Mitigations!$K$10</f>
        <v>3</v>
      </c>
      <c r="I405" s="59">
        <f>V405*Mitigations!$K$10</f>
        <v>4</v>
      </c>
      <c r="J405" s="59">
        <f>W405*Mitigations!$K$10</f>
        <v>1</v>
      </c>
      <c r="K405" s="59">
        <f>X405*Mitigations!$L$10</f>
        <v>152</v>
      </c>
      <c r="L405" s="59">
        <f>Y405*Mitigations!$L$10</f>
        <v>31</v>
      </c>
      <c r="M405" s="59">
        <f>Z405*Mitigations!$L$10</f>
        <v>105</v>
      </c>
      <c r="N405" s="59">
        <f>AA405*Mitigations!$L$10</f>
        <v>50</v>
      </c>
      <c r="O405" s="59"/>
      <c r="P405" s="59">
        <v>8.9</v>
      </c>
      <c r="Q405" s="59">
        <v>7.5</v>
      </c>
      <c r="R405" s="59">
        <v>11.25</v>
      </c>
      <c r="S405" s="59">
        <v>7.38</v>
      </c>
      <c r="T405" s="59">
        <v>3</v>
      </c>
      <c r="U405" s="59">
        <v>3</v>
      </c>
      <c r="V405" s="59">
        <v>4</v>
      </c>
      <c r="W405" s="59">
        <v>1</v>
      </c>
      <c r="X405" s="59">
        <v>152</v>
      </c>
      <c r="Y405" s="59">
        <v>31</v>
      </c>
      <c r="Z405" s="59">
        <v>105</v>
      </c>
      <c r="AA405" s="59">
        <v>50</v>
      </c>
    </row>
    <row r="406" spans="1:27" x14ac:dyDescent="0.35">
      <c r="A406" s="59"/>
      <c r="B406" s="59"/>
      <c r="C406" s="59">
        <f>P406*Mitigations!$J$10</f>
        <v>10.6</v>
      </c>
      <c r="D406" s="59">
        <f>Q406*Mitigations!$J$10</f>
        <v>8.8000000000000007</v>
      </c>
      <c r="E406" s="59">
        <f>R406*Mitigations!$J$10</f>
        <v>10.170000000000002</v>
      </c>
      <c r="F406" s="59">
        <f>S406*Mitigations!$J$10</f>
        <v>8.1</v>
      </c>
      <c r="G406" s="59">
        <f>T406*Mitigations!$K$10</f>
        <v>6</v>
      </c>
      <c r="H406" s="59">
        <f>U406*Mitigations!$K$10</f>
        <v>3</v>
      </c>
      <c r="I406" s="59">
        <f>V406*Mitigations!$K$10</f>
        <v>6</v>
      </c>
      <c r="J406" s="59">
        <f>W406*Mitigations!$K$10</f>
        <v>6</v>
      </c>
      <c r="K406" s="59">
        <f>X406*Mitigations!$L$10</f>
        <v>222</v>
      </c>
      <c r="L406" s="59">
        <f>Y406*Mitigations!$L$10</f>
        <v>48</v>
      </c>
      <c r="M406" s="59">
        <f>Z406*Mitigations!$L$10</f>
        <v>97</v>
      </c>
      <c r="N406" s="59">
        <f>AA406*Mitigations!$L$10</f>
        <v>45</v>
      </c>
      <c r="O406" s="59"/>
      <c r="P406" s="59">
        <v>10.6</v>
      </c>
      <c r="Q406" s="59">
        <v>8.8000000000000007</v>
      </c>
      <c r="R406" s="59">
        <v>10.170000000000002</v>
      </c>
      <c r="S406" s="59">
        <v>8.1</v>
      </c>
      <c r="T406" s="59">
        <v>6</v>
      </c>
      <c r="U406" s="59">
        <v>3</v>
      </c>
      <c r="V406" s="59">
        <v>6</v>
      </c>
      <c r="W406" s="59">
        <v>6</v>
      </c>
      <c r="X406" s="59">
        <v>222</v>
      </c>
      <c r="Y406" s="59">
        <v>48</v>
      </c>
      <c r="Z406" s="59">
        <v>97</v>
      </c>
      <c r="AA406" s="59">
        <v>45</v>
      </c>
    </row>
    <row r="407" spans="1:27" x14ac:dyDescent="0.35">
      <c r="A407" s="59"/>
      <c r="B407" s="59"/>
      <c r="C407" s="59">
        <f>P407*Mitigations!$J$10</f>
        <v>9.6</v>
      </c>
      <c r="D407" s="59">
        <f>Q407*Mitigations!$J$10</f>
        <v>7.9</v>
      </c>
      <c r="E407" s="59">
        <f>R407*Mitigations!$J$10</f>
        <v>8.82</v>
      </c>
      <c r="F407" s="59">
        <f>S407*Mitigations!$J$10</f>
        <v>7.5600000000000005</v>
      </c>
      <c r="G407" s="59">
        <f>T407*Mitigations!$K$10</f>
        <v>6</v>
      </c>
      <c r="H407" s="59">
        <f>U407*Mitigations!$K$10</f>
        <v>0</v>
      </c>
      <c r="I407" s="59">
        <f>V407*Mitigations!$K$10</f>
        <v>7</v>
      </c>
      <c r="J407" s="59">
        <f>W407*Mitigations!$K$10</f>
        <v>3</v>
      </c>
      <c r="K407" s="59">
        <f>X407*Mitigations!$L$10</f>
        <v>193</v>
      </c>
      <c r="L407" s="59">
        <f>Y407*Mitigations!$L$10</f>
        <v>31</v>
      </c>
      <c r="M407" s="59">
        <f>Z407*Mitigations!$L$10</f>
        <v>119</v>
      </c>
      <c r="N407" s="59">
        <f>AA407*Mitigations!$L$10</f>
        <v>48</v>
      </c>
      <c r="O407" s="59"/>
      <c r="P407" s="59">
        <v>9.6</v>
      </c>
      <c r="Q407" s="59">
        <v>7.9</v>
      </c>
      <c r="R407" s="59">
        <v>8.82</v>
      </c>
      <c r="S407" s="59">
        <v>7.5600000000000005</v>
      </c>
      <c r="T407" s="59">
        <v>6</v>
      </c>
      <c r="U407" s="59">
        <v>0</v>
      </c>
      <c r="V407" s="59">
        <v>7</v>
      </c>
      <c r="W407" s="59">
        <v>3</v>
      </c>
      <c r="X407" s="59">
        <v>193</v>
      </c>
      <c r="Y407" s="59">
        <v>31</v>
      </c>
      <c r="Z407" s="59">
        <v>119</v>
      </c>
      <c r="AA407" s="59">
        <v>48</v>
      </c>
    </row>
    <row r="408" spans="1:27" x14ac:dyDescent="0.35">
      <c r="A408" s="59"/>
      <c r="B408" s="59"/>
      <c r="C408" s="59">
        <f>P408*Mitigations!$J$10</f>
        <v>9.6999999999999993</v>
      </c>
      <c r="D408" s="59">
        <f>Q408*Mitigations!$J$10</f>
        <v>7.6</v>
      </c>
      <c r="E408" s="59">
        <f>R408*Mitigations!$J$10</f>
        <v>8.82</v>
      </c>
      <c r="F408" s="59">
        <f>S408*Mitigations!$J$10</f>
        <v>8.19</v>
      </c>
      <c r="G408" s="59">
        <f>T408*Mitigations!$K$10</f>
        <v>4</v>
      </c>
      <c r="H408" s="59">
        <f>U408*Mitigations!$K$10</f>
        <v>1</v>
      </c>
      <c r="I408" s="59">
        <f>V408*Mitigations!$K$10</f>
        <v>7</v>
      </c>
      <c r="J408" s="59">
        <f>W408*Mitigations!$K$10</f>
        <v>3</v>
      </c>
      <c r="K408" s="59">
        <f>X408*Mitigations!$L$10</f>
        <v>175</v>
      </c>
      <c r="L408" s="59">
        <f>Y408*Mitigations!$L$10</f>
        <v>33</v>
      </c>
      <c r="M408" s="59">
        <f>Z408*Mitigations!$L$10</f>
        <v>106</v>
      </c>
      <c r="N408" s="59">
        <f>AA408*Mitigations!$L$10</f>
        <v>141</v>
      </c>
      <c r="O408" s="59"/>
      <c r="P408" s="59">
        <v>9.6999999999999993</v>
      </c>
      <c r="Q408" s="59">
        <v>7.6</v>
      </c>
      <c r="R408" s="59">
        <v>8.82</v>
      </c>
      <c r="S408" s="59">
        <v>8.19</v>
      </c>
      <c r="T408" s="59">
        <v>4</v>
      </c>
      <c r="U408" s="59">
        <v>1</v>
      </c>
      <c r="V408" s="59">
        <v>7</v>
      </c>
      <c r="W408" s="59">
        <v>3</v>
      </c>
      <c r="X408" s="59">
        <v>175</v>
      </c>
      <c r="Y408" s="59">
        <v>33</v>
      </c>
      <c r="Z408" s="59">
        <v>106</v>
      </c>
      <c r="AA408" s="59">
        <v>141</v>
      </c>
    </row>
    <row r="409" spans="1:27" x14ac:dyDescent="0.35">
      <c r="A409" s="59"/>
      <c r="B409" s="59"/>
      <c r="C409" s="59">
        <f>P409*Mitigations!$J$10</f>
        <v>10.5</v>
      </c>
      <c r="D409" s="59">
        <f>Q409*Mitigations!$J$10</f>
        <v>8.1</v>
      </c>
      <c r="E409" s="59">
        <f>R409*Mitigations!$J$10</f>
        <v>6.9300000000000006</v>
      </c>
      <c r="F409" s="59">
        <f>S409*Mitigations!$J$10</f>
        <v>8.1</v>
      </c>
      <c r="G409" s="59">
        <f>T409*Mitigations!$K$10</f>
        <v>5</v>
      </c>
      <c r="H409" s="59">
        <f>U409*Mitigations!$K$10</f>
        <v>4</v>
      </c>
      <c r="I409" s="59">
        <f>V409*Mitigations!$K$10</f>
        <v>3</v>
      </c>
      <c r="J409" s="59">
        <f>W409*Mitigations!$K$10</f>
        <v>4</v>
      </c>
      <c r="K409" s="59">
        <f>X409*Mitigations!$L$10</f>
        <v>93</v>
      </c>
      <c r="L409" s="59">
        <f>Y409*Mitigations!$L$10</f>
        <v>57</v>
      </c>
      <c r="M409" s="59">
        <f>Z409*Mitigations!$L$10</f>
        <v>56</v>
      </c>
      <c r="N409" s="59">
        <f>AA409*Mitigations!$L$10</f>
        <v>89</v>
      </c>
      <c r="O409" s="59"/>
      <c r="P409" s="59">
        <v>10.5</v>
      </c>
      <c r="Q409" s="59">
        <v>8.1</v>
      </c>
      <c r="R409" s="59">
        <v>6.9300000000000006</v>
      </c>
      <c r="S409" s="59">
        <v>8.1</v>
      </c>
      <c r="T409" s="59">
        <v>5</v>
      </c>
      <c r="U409" s="59">
        <v>4</v>
      </c>
      <c r="V409" s="59">
        <v>3</v>
      </c>
      <c r="W409" s="59">
        <v>4</v>
      </c>
      <c r="X409" s="59">
        <v>93</v>
      </c>
      <c r="Y409" s="59">
        <v>57</v>
      </c>
      <c r="Z409" s="59">
        <v>56</v>
      </c>
      <c r="AA409" s="59">
        <v>89</v>
      </c>
    </row>
    <row r="410" spans="1:27" x14ac:dyDescent="0.35">
      <c r="A410" s="59"/>
      <c r="B410" s="59"/>
      <c r="C410" s="59">
        <f>P410*Mitigations!$J$10</f>
        <v>9.6</v>
      </c>
      <c r="D410" s="59">
        <f>Q410*Mitigations!$J$10</f>
        <v>6.8</v>
      </c>
      <c r="E410" s="59">
        <f>R410*Mitigations!$J$10</f>
        <v>10.44</v>
      </c>
      <c r="F410" s="59">
        <f>S410*Mitigations!$J$10</f>
        <v>8.5500000000000007</v>
      </c>
      <c r="G410" s="59">
        <f>T410*Mitigations!$K$10</f>
        <v>3</v>
      </c>
      <c r="H410" s="59">
        <f>U410*Mitigations!$K$10</f>
        <v>5</v>
      </c>
      <c r="I410" s="59">
        <f>V410*Mitigations!$K$10</f>
        <v>2</v>
      </c>
      <c r="J410" s="59">
        <f>W410*Mitigations!$K$10</f>
        <v>8</v>
      </c>
      <c r="K410" s="59">
        <f>X410*Mitigations!$L$10</f>
        <v>119</v>
      </c>
      <c r="L410" s="59">
        <f>Y410*Mitigations!$L$10</f>
        <v>24</v>
      </c>
      <c r="M410" s="59">
        <f>Z410*Mitigations!$L$10</f>
        <v>91</v>
      </c>
      <c r="N410" s="59">
        <f>AA410*Mitigations!$L$10</f>
        <v>51</v>
      </c>
      <c r="O410" s="59"/>
      <c r="P410" s="59">
        <v>9.6</v>
      </c>
      <c r="Q410" s="59">
        <v>6.8</v>
      </c>
      <c r="R410" s="59">
        <v>10.44</v>
      </c>
      <c r="S410" s="59">
        <v>8.5500000000000007</v>
      </c>
      <c r="T410" s="59">
        <v>3</v>
      </c>
      <c r="U410" s="59">
        <v>5</v>
      </c>
      <c r="V410" s="59">
        <v>2</v>
      </c>
      <c r="W410" s="59">
        <v>8</v>
      </c>
      <c r="X410" s="59">
        <v>119</v>
      </c>
      <c r="Y410" s="59">
        <v>24</v>
      </c>
      <c r="Z410" s="59">
        <v>91</v>
      </c>
      <c r="AA410" s="59">
        <v>51</v>
      </c>
    </row>
    <row r="411" spans="1:27" x14ac:dyDescent="0.35">
      <c r="A411" s="59"/>
      <c r="B411" s="59"/>
      <c r="C411" s="59">
        <f>P411*Mitigations!$J$10</f>
        <v>11.5</v>
      </c>
      <c r="D411" s="59">
        <f>Q411*Mitigations!$J$10</f>
        <v>9</v>
      </c>
      <c r="E411" s="59">
        <f>R411*Mitigations!$J$10</f>
        <v>11.34</v>
      </c>
      <c r="F411" s="59">
        <f>S411*Mitigations!$J$10</f>
        <v>6.66</v>
      </c>
      <c r="G411" s="59">
        <f>T411*Mitigations!$K$10</f>
        <v>1</v>
      </c>
      <c r="H411" s="59">
        <f>U411*Mitigations!$K$10</f>
        <v>6</v>
      </c>
      <c r="I411" s="59">
        <f>V411*Mitigations!$K$10</f>
        <v>3</v>
      </c>
      <c r="J411" s="59">
        <f>W411*Mitigations!$K$10</f>
        <v>4</v>
      </c>
      <c r="K411" s="59">
        <f>X411*Mitigations!$L$10</f>
        <v>102</v>
      </c>
      <c r="L411" s="59">
        <f>Y411*Mitigations!$L$10</f>
        <v>43</v>
      </c>
      <c r="M411" s="59">
        <f>Z411*Mitigations!$L$10</f>
        <v>118</v>
      </c>
      <c r="N411" s="59">
        <f>AA411*Mitigations!$L$10</f>
        <v>52</v>
      </c>
      <c r="O411" s="59"/>
      <c r="P411" s="59">
        <v>11.5</v>
      </c>
      <c r="Q411" s="59">
        <v>9</v>
      </c>
      <c r="R411" s="59">
        <v>11.34</v>
      </c>
      <c r="S411" s="59">
        <v>6.66</v>
      </c>
      <c r="T411" s="59">
        <v>1</v>
      </c>
      <c r="U411" s="59">
        <v>6</v>
      </c>
      <c r="V411" s="59">
        <v>3</v>
      </c>
      <c r="W411" s="59">
        <v>4</v>
      </c>
      <c r="X411" s="59">
        <v>102</v>
      </c>
      <c r="Y411" s="59">
        <v>43</v>
      </c>
      <c r="Z411" s="59">
        <v>118</v>
      </c>
      <c r="AA411" s="59">
        <v>52</v>
      </c>
    </row>
    <row r="412" spans="1:27" x14ac:dyDescent="0.35">
      <c r="A412" s="59"/>
      <c r="B412" s="59"/>
      <c r="C412" s="59">
        <f>P412*Mitigations!$J$10</f>
        <v>11.6</v>
      </c>
      <c r="D412" s="59">
        <f>Q412*Mitigations!$J$10</f>
        <v>7.2</v>
      </c>
      <c r="E412" s="59">
        <f>R412*Mitigations!$J$10</f>
        <v>12.06</v>
      </c>
      <c r="F412" s="59">
        <f>S412*Mitigations!$J$10</f>
        <v>6.84</v>
      </c>
      <c r="G412" s="59">
        <f>T412*Mitigations!$K$10</f>
        <v>5</v>
      </c>
      <c r="H412" s="59">
        <f>U412*Mitigations!$K$10</f>
        <v>9</v>
      </c>
      <c r="I412" s="59">
        <f>V412*Mitigations!$K$10</f>
        <v>4</v>
      </c>
      <c r="J412" s="59">
        <f>W412*Mitigations!$K$10</f>
        <v>6</v>
      </c>
      <c r="K412" s="59">
        <f>X412*Mitigations!$L$10</f>
        <v>76</v>
      </c>
      <c r="L412" s="59">
        <f>Y412*Mitigations!$L$10</f>
        <v>38</v>
      </c>
      <c r="M412" s="59">
        <f>Z412*Mitigations!$L$10</f>
        <v>149</v>
      </c>
      <c r="N412" s="59">
        <f>AA412*Mitigations!$L$10</f>
        <v>45</v>
      </c>
      <c r="O412" s="59"/>
      <c r="P412" s="59">
        <v>11.6</v>
      </c>
      <c r="Q412" s="59">
        <v>7.2</v>
      </c>
      <c r="R412" s="59">
        <v>12.06</v>
      </c>
      <c r="S412" s="59">
        <v>6.84</v>
      </c>
      <c r="T412" s="59">
        <v>5</v>
      </c>
      <c r="U412" s="59">
        <v>9</v>
      </c>
      <c r="V412" s="59">
        <v>4</v>
      </c>
      <c r="W412" s="59">
        <v>6</v>
      </c>
      <c r="X412" s="59">
        <v>76</v>
      </c>
      <c r="Y412" s="59">
        <v>38</v>
      </c>
      <c r="Z412" s="59">
        <v>149</v>
      </c>
      <c r="AA412" s="59">
        <v>45</v>
      </c>
    </row>
    <row r="413" spans="1:27" x14ac:dyDescent="0.35">
      <c r="A413" s="59"/>
      <c r="B413" s="59"/>
      <c r="C413" s="59">
        <f>P413*Mitigations!$J$10</f>
        <v>11.7</v>
      </c>
      <c r="D413" s="59">
        <f>Q413*Mitigations!$J$10</f>
        <v>7.5</v>
      </c>
      <c r="E413" s="59">
        <f>R413*Mitigations!$J$10</f>
        <v>10.89</v>
      </c>
      <c r="F413" s="59">
        <f>S413*Mitigations!$J$10</f>
        <v>7.9200000000000008</v>
      </c>
      <c r="G413" s="59">
        <f>T413*Mitigations!$K$10</f>
        <v>6</v>
      </c>
      <c r="H413" s="59">
        <f>U413*Mitigations!$K$10</f>
        <v>2</v>
      </c>
      <c r="I413" s="59">
        <f>V413*Mitigations!$K$10</f>
        <v>2</v>
      </c>
      <c r="J413" s="59">
        <f>W413*Mitigations!$K$10</f>
        <v>5</v>
      </c>
      <c r="K413" s="59">
        <f>X413*Mitigations!$L$10</f>
        <v>171</v>
      </c>
      <c r="L413" s="59">
        <f>Y413*Mitigations!$L$10</f>
        <v>41</v>
      </c>
      <c r="M413" s="59">
        <f>Z413*Mitigations!$L$10</f>
        <v>82</v>
      </c>
      <c r="N413" s="59">
        <f>AA413*Mitigations!$L$10</f>
        <v>32</v>
      </c>
      <c r="O413" s="59"/>
      <c r="P413" s="59">
        <v>11.7</v>
      </c>
      <c r="Q413" s="59">
        <v>7.5</v>
      </c>
      <c r="R413" s="59">
        <v>10.89</v>
      </c>
      <c r="S413" s="59">
        <v>7.9200000000000008</v>
      </c>
      <c r="T413" s="59">
        <v>6</v>
      </c>
      <c r="U413" s="59">
        <v>2</v>
      </c>
      <c r="V413" s="59">
        <v>2</v>
      </c>
      <c r="W413" s="59">
        <v>5</v>
      </c>
      <c r="X413" s="59">
        <v>171</v>
      </c>
      <c r="Y413" s="59">
        <v>41</v>
      </c>
      <c r="Z413" s="59">
        <v>82</v>
      </c>
      <c r="AA413" s="59">
        <v>32</v>
      </c>
    </row>
    <row r="414" spans="1:27" x14ac:dyDescent="0.35">
      <c r="A414" s="59"/>
      <c r="B414" s="59"/>
      <c r="C414" s="59">
        <f>P414*Mitigations!$J$10</f>
        <v>8.6999999999999993</v>
      </c>
      <c r="D414" s="59">
        <f>Q414*Mitigations!$J$10</f>
        <v>8.1</v>
      </c>
      <c r="E414" s="59">
        <f>R414*Mitigations!$J$10</f>
        <v>9.4500000000000011</v>
      </c>
      <c r="F414" s="59">
        <f>S414*Mitigations!$J$10</f>
        <v>7.29</v>
      </c>
      <c r="G414" s="59">
        <f>T414*Mitigations!$K$10</f>
        <v>4</v>
      </c>
      <c r="H414" s="59">
        <f>U414*Mitigations!$K$10</f>
        <v>3</v>
      </c>
      <c r="I414" s="59">
        <f>V414*Mitigations!$K$10</f>
        <v>6</v>
      </c>
      <c r="J414" s="59">
        <f>W414*Mitigations!$K$10</f>
        <v>6</v>
      </c>
      <c r="K414" s="59">
        <f>X414*Mitigations!$L$10</f>
        <v>108</v>
      </c>
      <c r="L414" s="59">
        <f>Y414*Mitigations!$L$10</f>
        <v>21</v>
      </c>
      <c r="M414" s="59">
        <f>Z414*Mitigations!$L$10</f>
        <v>71</v>
      </c>
      <c r="N414" s="59">
        <f>AA414*Mitigations!$L$10</f>
        <v>27</v>
      </c>
      <c r="O414" s="59"/>
      <c r="P414" s="59">
        <v>8.6999999999999993</v>
      </c>
      <c r="Q414" s="59">
        <v>8.1</v>
      </c>
      <c r="R414" s="59">
        <v>9.4500000000000011</v>
      </c>
      <c r="S414" s="59">
        <v>7.29</v>
      </c>
      <c r="T414" s="59">
        <v>4</v>
      </c>
      <c r="U414" s="59">
        <v>3</v>
      </c>
      <c r="V414" s="59">
        <v>6</v>
      </c>
      <c r="W414" s="59">
        <v>6</v>
      </c>
      <c r="X414" s="59">
        <v>108</v>
      </c>
      <c r="Y414" s="59">
        <v>21</v>
      </c>
      <c r="Z414" s="59">
        <v>71</v>
      </c>
      <c r="AA414" s="59">
        <v>27</v>
      </c>
    </row>
    <row r="415" spans="1:27" x14ac:dyDescent="0.35">
      <c r="A415" s="59"/>
      <c r="B415" s="59"/>
      <c r="C415" s="59">
        <f>P415*Mitigations!$J$10</f>
        <v>10.9</v>
      </c>
      <c r="D415" s="59">
        <f>Q415*Mitigations!$J$10</f>
        <v>7.1</v>
      </c>
      <c r="E415" s="59">
        <f>R415*Mitigations!$J$10</f>
        <v>8.91</v>
      </c>
      <c r="F415" s="59">
        <f>S415*Mitigations!$J$10</f>
        <v>6.12</v>
      </c>
      <c r="G415" s="59">
        <f>T415*Mitigations!$K$10</f>
        <v>6</v>
      </c>
      <c r="H415" s="59">
        <f>U415*Mitigations!$K$10</f>
        <v>2</v>
      </c>
      <c r="I415" s="59">
        <f>V415*Mitigations!$K$10</f>
        <v>4</v>
      </c>
      <c r="J415" s="59">
        <f>W415*Mitigations!$K$10</f>
        <v>4</v>
      </c>
      <c r="K415" s="59">
        <f>X415*Mitigations!$L$10</f>
        <v>92</v>
      </c>
      <c r="L415" s="59">
        <f>Y415*Mitigations!$L$10</f>
        <v>39</v>
      </c>
      <c r="M415" s="59">
        <f>Z415*Mitigations!$L$10</f>
        <v>79</v>
      </c>
      <c r="N415" s="59">
        <f>AA415*Mitigations!$L$10</f>
        <v>31</v>
      </c>
      <c r="O415" s="59"/>
      <c r="P415" s="59">
        <v>10.9</v>
      </c>
      <c r="Q415" s="59">
        <v>7.1</v>
      </c>
      <c r="R415" s="59">
        <v>8.91</v>
      </c>
      <c r="S415" s="59">
        <v>6.12</v>
      </c>
      <c r="T415" s="59">
        <v>6</v>
      </c>
      <c r="U415" s="59">
        <v>2</v>
      </c>
      <c r="V415" s="59">
        <v>4</v>
      </c>
      <c r="W415" s="59">
        <v>4</v>
      </c>
      <c r="X415" s="59">
        <v>92</v>
      </c>
      <c r="Y415" s="59">
        <v>39</v>
      </c>
      <c r="Z415" s="59">
        <v>79</v>
      </c>
      <c r="AA415" s="59">
        <v>31</v>
      </c>
    </row>
    <row r="416" spans="1:27" x14ac:dyDescent="0.35">
      <c r="A416" s="59"/>
      <c r="B416" s="59"/>
      <c r="C416" s="59">
        <f>P416*Mitigations!$J$10</f>
        <v>13.3</v>
      </c>
      <c r="D416" s="59">
        <f>Q416*Mitigations!$J$10</f>
        <v>9.1999999999999993</v>
      </c>
      <c r="E416" s="59">
        <f>R416*Mitigations!$J$10</f>
        <v>9.5399999999999991</v>
      </c>
      <c r="F416" s="59">
        <f>S416*Mitigations!$J$10</f>
        <v>6.3</v>
      </c>
      <c r="G416" s="59">
        <f>T416*Mitigations!$K$10</f>
        <v>10</v>
      </c>
      <c r="H416" s="59">
        <f>U416*Mitigations!$K$10</f>
        <v>3</v>
      </c>
      <c r="I416" s="59">
        <f>V416*Mitigations!$K$10</f>
        <v>5</v>
      </c>
      <c r="J416" s="59">
        <f>W416*Mitigations!$K$10</f>
        <v>5</v>
      </c>
      <c r="K416" s="59">
        <f>X416*Mitigations!$L$10</f>
        <v>183</v>
      </c>
      <c r="L416" s="59">
        <f>Y416*Mitigations!$L$10</f>
        <v>34</v>
      </c>
      <c r="M416" s="59">
        <f>Z416*Mitigations!$L$10</f>
        <v>146</v>
      </c>
      <c r="N416" s="59">
        <f>AA416*Mitigations!$L$10</f>
        <v>33</v>
      </c>
      <c r="O416" s="59"/>
      <c r="P416" s="59">
        <v>13.3</v>
      </c>
      <c r="Q416" s="59">
        <v>9.1999999999999993</v>
      </c>
      <c r="R416" s="59">
        <v>9.5399999999999991</v>
      </c>
      <c r="S416" s="59">
        <v>6.3</v>
      </c>
      <c r="T416" s="59">
        <v>10</v>
      </c>
      <c r="U416" s="59">
        <v>3</v>
      </c>
      <c r="V416" s="59">
        <v>5</v>
      </c>
      <c r="W416" s="59">
        <v>5</v>
      </c>
      <c r="X416" s="59">
        <v>183</v>
      </c>
      <c r="Y416" s="59">
        <v>34</v>
      </c>
      <c r="Z416" s="59">
        <v>146</v>
      </c>
      <c r="AA416" s="59">
        <v>33</v>
      </c>
    </row>
    <row r="417" spans="1:27" x14ac:dyDescent="0.35">
      <c r="A417" s="59"/>
      <c r="B417" s="59"/>
      <c r="C417" s="59">
        <f>P417*Mitigations!$J$10</f>
        <v>11.7</v>
      </c>
      <c r="D417" s="59">
        <f>Q417*Mitigations!$J$10</f>
        <v>7.5</v>
      </c>
      <c r="E417" s="59">
        <f>R417*Mitigations!$J$10</f>
        <v>9.629999999999999</v>
      </c>
      <c r="F417" s="59">
        <f>S417*Mitigations!$J$10</f>
        <v>8.91</v>
      </c>
      <c r="G417" s="59">
        <f>T417*Mitigations!$K$10</f>
        <v>6</v>
      </c>
      <c r="H417" s="59">
        <f>U417*Mitigations!$K$10</f>
        <v>6</v>
      </c>
      <c r="I417" s="59">
        <f>V417*Mitigations!$K$10</f>
        <v>3</v>
      </c>
      <c r="J417" s="59">
        <f>W417*Mitigations!$K$10</f>
        <v>3</v>
      </c>
      <c r="K417" s="59">
        <f>X417*Mitigations!$L$10</f>
        <v>108</v>
      </c>
      <c r="L417" s="59">
        <f>Y417*Mitigations!$L$10</f>
        <v>45</v>
      </c>
      <c r="M417" s="59">
        <f>Z417*Mitigations!$L$10</f>
        <v>49</v>
      </c>
      <c r="N417" s="59">
        <f>AA417*Mitigations!$L$10</f>
        <v>30</v>
      </c>
      <c r="O417" s="59"/>
      <c r="P417" s="59">
        <v>11.7</v>
      </c>
      <c r="Q417" s="59">
        <v>7.5</v>
      </c>
      <c r="R417" s="59">
        <v>9.629999999999999</v>
      </c>
      <c r="S417" s="59">
        <v>8.91</v>
      </c>
      <c r="T417" s="59">
        <v>6</v>
      </c>
      <c r="U417" s="59">
        <v>6</v>
      </c>
      <c r="V417" s="59">
        <v>3</v>
      </c>
      <c r="W417" s="59">
        <v>3</v>
      </c>
      <c r="X417" s="59">
        <v>108</v>
      </c>
      <c r="Y417" s="59">
        <v>45</v>
      </c>
      <c r="Z417" s="59">
        <v>49</v>
      </c>
      <c r="AA417" s="59">
        <v>30</v>
      </c>
    </row>
    <row r="418" spans="1:27" x14ac:dyDescent="0.35">
      <c r="A418" s="59"/>
      <c r="B418" s="59"/>
      <c r="C418" s="59">
        <f>P418*Mitigations!$J$10</f>
        <v>8.8000000000000007</v>
      </c>
      <c r="D418" s="59">
        <f>Q418*Mitigations!$J$10</f>
        <v>9.1999999999999993</v>
      </c>
      <c r="E418" s="59">
        <f>R418*Mitigations!$J$10</f>
        <v>9.3600000000000012</v>
      </c>
      <c r="F418" s="59">
        <f>S418*Mitigations!$J$10</f>
        <v>6.75</v>
      </c>
      <c r="G418" s="59">
        <f>T418*Mitigations!$K$10</f>
        <v>4</v>
      </c>
      <c r="H418" s="59">
        <f>U418*Mitigations!$K$10</f>
        <v>5</v>
      </c>
      <c r="I418" s="59">
        <f>V418*Mitigations!$K$10</f>
        <v>3</v>
      </c>
      <c r="J418" s="59">
        <f>W418*Mitigations!$K$10</f>
        <v>8</v>
      </c>
      <c r="K418" s="59">
        <f>X418*Mitigations!$L$10</f>
        <v>150</v>
      </c>
      <c r="L418" s="59">
        <f>Y418*Mitigations!$L$10</f>
        <v>38</v>
      </c>
      <c r="M418" s="59">
        <f>Z418*Mitigations!$L$10</f>
        <v>99</v>
      </c>
      <c r="N418" s="59">
        <f>AA418*Mitigations!$L$10</f>
        <v>39</v>
      </c>
      <c r="O418" s="59"/>
      <c r="P418" s="59">
        <v>8.8000000000000007</v>
      </c>
      <c r="Q418" s="59">
        <v>9.1999999999999993</v>
      </c>
      <c r="R418" s="59">
        <v>9.3600000000000012</v>
      </c>
      <c r="S418" s="59">
        <v>6.75</v>
      </c>
      <c r="T418" s="59">
        <v>4</v>
      </c>
      <c r="U418" s="59">
        <v>5</v>
      </c>
      <c r="V418" s="59">
        <v>3</v>
      </c>
      <c r="W418" s="59">
        <v>8</v>
      </c>
      <c r="X418" s="59">
        <v>150</v>
      </c>
      <c r="Y418" s="59">
        <v>38</v>
      </c>
      <c r="Z418" s="59">
        <v>99</v>
      </c>
      <c r="AA418" s="59">
        <v>39</v>
      </c>
    </row>
    <row r="419" spans="1:27" x14ac:dyDescent="0.35">
      <c r="A419" s="59"/>
      <c r="B419" s="59"/>
      <c r="C419" s="59">
        <f>P419*Mitigations!$J$10</f>
        <v>9.8000000000000007</v>
      </c>
      <c r="D419" s="59">
        <f>Q419*Mitigations!$J$10</f>
        <v>8.9</v>
      </c>
      <c r="E419" s="59">
        <f>R419*Mitigations!$J$10</f>
        <v>8.91</v>
      </c>
      <c r="F419" s="59">
        <f>S419*Mitigations!$J$10</f>
        <v>6.03</v>
      </c>
      <c r="G419" s="59">
        <f>T419*Mitigations!$K$10</f>
        <v>4</v>
      </c>
      <c r="H419" s="59">
        <f>U419*Mitigations!$K$10</f>
        <v>2</v>
      </c>
      <c r="I419" s="59">
        <f>V419*Mitigations!$K$10</f>
        <v>3</v>
      </c>
      <c r="J419" s="59">
        <f>W419*Mitigations!$K$10</f>
        <v>5</v>
      </c>
      <c r="K419" s="59">
        <f>X419*Mitigations!$L$10</f>
        <v>142</v>
      </c>
      <c r="L419" s="59">
        <f>Y419*Mitigations!$L$10</f>
        <v>44</v>
      </c>
      <c r="M419" s="59">
        <f>Z419*Mitigations!$L$10</f>
        <v>87</v>
      </c>
      <c r="N419" s="59">
        <f>AA419*Mitigations!$L$10</f>
        <v>23</v>
      </c>
      <c r="O419" s="59"/>
      <c r="P419" s="59">
        <v>9.8000000000000007</v>
      </c>
      <c r="Q419" s="59">
        <v>8.9</v>
      </c>
      <c r="R419" s="59">
        <v>8.91</v>
      </c>
      <c r="S419" s="59">
        <v>6.03</v>
      </c>
      <c r="T419" s="59">
        <v>4</v>
      </c>
      <c r="U419" s="59">
        <v>2</v>
      </c>
      <c r="V419" s="59">
        <v>3</v>
      </c>
      <c r="W419" s="59">
        <v>5</v>
      </c>
      <c r="X419" s="59">
        <v>142</v>
      </c>
      <c r="Y419" s="59">
        <v>44</v>
      </c>
      <c r="Z419" s="59">
        <v>87</v>
      </c>
      <c r="AA419" s="59">
        <v>23</v>
      </c>
    </row>
    <row r="420" spans="1:27" x14ac:dyDescent="0.35">
      <c r="A420" s="59"/>
      <c r="B420" s="59"/>
      <c r="C420" s="59">
        <f>P420*Mitigations!$J$10</f>
        <v>9.6999999999999993</v>
      </c>
      <c r="D420" s="59">
        <f>Q420*Mitigations!$J$10</f>
        <v>8.3000000000000007</v>
      </c>
      <c r="E420" s="59">
        <f>R420*Mitigations!$J$10</f>
        <v>7.9200000000000008</v>
      </c>
      <c r="F420" s="59">
        <f>S420*Mitigations!$J$10</f>
        <v>6.3</v>
      </c>
      <c r="G420" s="59">
        <f>T420*Mitigations!$K$10</f>
        <v>11</v>
      </c>
      <c r="H420" s="59">
        <f>U420*Mitigations!$K$10</f>
        <v>2</v>
      </c>
      <c r="I420" s="59">
        <f>V420*Mitigations!$K$10</f>
        <v>6</v>
      </c>
      <c r="J420" s="59">
        <f>W420*Mitigations!$K$10</f>
        <v>6</v>
      </c>
      <c r="K420" s="59">
        <f>X420*Mitigations!$L$10</f>
        <v>200</v>
      </c>
      <c r="L420" s="59">
        <f>Y420*Mitigations!$L$10</f>
        <v>20</v>
      </c>
      <c r="M420" s="59">
        <f>Z420*Mitigations!$L$10</f>
        <v>67</v>
      </c>
      <c r="N420" s="59">
        <f>AA420*Mitigations!$L$10</f>
        <v>54</v>
      </c>
      <c r="O420" s="59"/>
      <c r="P420" s="59">
        <v>9.6999999999999993</v>
      </c>
      <c r="Q420" s="59">
        <v>8.3000000000000007</v>
      </c>
      <c r="R420" s="59">
        <v>7.9200000000000008</v>
      </c>
      <c r="S420" s="59">
        <v>6.3</v>
      </c>
      <c r="T420" s="59">
        <v>11</v>
      </c>
      <c r="U420" s="59">
        <v>2</v>
      </c>
      <c r="V420" s="59">
        <v>6</v>
      </c>
      <c r="W420" s="59">
        <v>6</v>
      </c>
      <c r="X420" s="59">
        <v>200</v>
      </c>
      <c r="Y420" s="59">
        <v>20</v>
      </c>
      <c r="Z420" s="59">
        <v>67</v>
      </c>
      <c r="AA420" s="59">
        <v>54</v>
      </c>
    </row>
    <row r="421" spans="1:27" x14ac:dyDescent="0.35">
      <c r="A421" s="59"/>
      <c r="B421" s="59"/>
      <c r="C421" s="59">
        <f>P421*Mitigations!$J$10</f>
        <v>9.9</v>
      </c>
      <c r="D421" s="59">
        <f>Q421*Mitigations!$J$10</f>
        <v>7.7</v>
      </c>
      <c r="E421" s="59">
        <f>R421*Mitigations!$J$10</f>
        <v>10.170000000000002</v>
      </c>
      <c r="F421" s="59">
        <f>S421*Mitigations!$J$10</f>
        <v>7.65</v>
      </c>
      <c r="G421" s="59">
        <f>T421*Mitigations!$K$10</f>
        <v>5</v>
      </c>
      <c r="H421" s="59">
        <f>U421*Mitigations!$K$10</f>
        <v>4</v>
      </c>
      <c r="I421" s="59">
        <f>V421*Mitigations!$K$10</f>
        <v>10</v>
      </c>
      <c r="J421" s="59">
        <f>W421*Mitigations!$K$10</f>
        <v>6</v>
      </c>
      <c r="K421" s="59">
        <f>X421*Mitigations!$L$10</f>
        <v>113</v>
      </c>
      <c r="L421" s="59">
        <f>Y421*Mitigations!$L$10</f>
        <v>15</v>
      </c>
      <c r="M421" s="59">
        <f>Z421*Mitigations!$L$10</f>
        <v>75</v>
      </c>
      <c r="N421" s="59">
        <f>AA421*Mitigations!$L$10</f>
        <v>83</v>
      </c>
      <c r="O421" s="59"/>
      <c r="P421" s="59">
        <v>9.9</v>
      </c>
      <c r="Q421" s="59">
        <v>7.7</v>
      </c>
      <c r="R421" s="59">
        <v>10.170000000000002</v>
      </c>
      <c r="S421" s="59">
        <v>7.65</v>
      </c>
      <c r="T421" s="59">
        <v>5</v>
      </c>
      <c r="U421" s="59">
        <v>4</v>
      </c>
      <c r="V421" s="59">
        <v>10</v>
      </c>
      <c r="W421" s="59">
        <v>6</v>
      </c>
      <c r="X421" s="59">
        <v>113</v>
      </c>
      <c r="Y421" s="59">
        <v>15</v>
      </c>
      <c r="Z421" s="59">
        <v>75</v>
      </c>
      <c r="AA421" s="59">
        <v>83</v>
      </c>
    </row>
    <row r="422" spans="1:27" x14ac:dyDescent="0.35">
      <c r="A422" s="59"/>
      <c r="B422" s="59"/>
      <c r="C422" s="59">
        <f>P422*Mitigations!$J$10</f>
        <v>10.1</v>
      </c>
      <c r="D422" s="59">
        <f>Q422*Mitigations!$J$10</f>
        <v>9.6999999999999993</v>
      </c>
      <c r="E422" s="59">
        <f>R422*Mitigations!$J$10</f>
        <v>11.16</v>
      </c>
      <c r="F422" s="59">
        <f>S422*Mitigations!$J$10</f>
        <v>7.2</v>
      </c>
      <c r="G422" s="59">
        <f>T422*Mitigations!$K$10</f>
        <v>6</v>
      </c>
      <c r="H422" s="59">
        <f>U422*Mitigations!$K$10</f>
        <v>6</v>
      </c>
      <c r="I422" s="59">
        <f>V422*Mitigations!$K$10</f>
        <v>5</v>
      </c>
      <c r="J422" s="59">
        <f>W422*Mitigations!$K$10</f>
        <v>8</v>
      </c>
      <c r="K422" s="59">
        <f>X422*Mitigations!$L$10</f>
        <v>80</v>
      </c>
      <c r="L422" s="59">
        <f>Y422*Mitigations!$L$10</f>
        <v>39</v>
      </c>
      <c r="M422" s="59">
        <f>Z422*Mitigations!$L$10</f>
        <v>146</v>
      </c>
      <c r="N422" s="59">
        <f>AA422*Mitigations!$L$10</f>
        <v>40</v>
      </c>
      <c r="O422" s="59"/>
      <c r="P422" s="59">
        <v>10.1</v>
      </c>
      <c r="Q422" s="59">
        <v>9.6999999999999993</v>
      </c>
      <c r="R422" s="59">
        <v>11.16</v>
      </c>
      <c r="S422" s="59">
        <v>7.2</v>
      </c>
      <c r="T422" s="59">
        <v>6</v>
      </c>
      <c r="U422" s="59">
        <v>6</v>
      </c>
      <c r="V422" s="59">
        <v>5</v>
      </c>
      <c r="W422" s="59">
        <v>8</v>
      </c>
      <c r="X422" s="59">
        <v>80</v>
      </c>
      <c r="Y422" s="59">
        <v>39</v>
      </c>
      <c r="Z422" s="59">
        <v>146</v>
      </c>
      <c r="AA422" s="59">
        <v>40</v>
      </c>
    </row>
    <row r="423" spans="1:27" x14ac:dyDescent="0.35">
      <c r="A423" s="59"/>
      <c r="B423" s="59"/>
      <c r="C423" s="59">
        <f>P423*Mitigations!$J$10</f>
        <v>10.8</v>
      </c>
      <c r="D423" s="59">
        <f>Q423*Mitigations!$J$10</f>
        <v>8.3000000000000007</v>
      </c>
      <c r="E423" s="59">
        <f>R423*Mitigations!$J$10</f>
        <v>8.5500000000000007</v>
      </c>
      <c r="F423" s="59">
        <f>S423*Mitigations!$J$10</f>
        <v>7.02</v>
      </c>
      <c r="G423" s="59">
        <f>T423*Mitigations!$K$10</f>
        <v>3</v>
      </c>
      <c r="H423" s="59">
        <f>U423*Mitigations!$K$10</f>
        <v>2</v>
      </c>
      <c r="I423" s="59">
        <f>V423*Mitigations!$K$10</f>
        <v>6</v>
      </c>
      <c r="J423" s="59">
        <f>W423*Mitigations!$K$10</f>
        <v>2</v>
      </c>
      <c r="K423" s="59">
        <f>X423*Mitigations!$L$10</f>
        <v>94</v>
      </c>
      <c r="L423" s="59">
        <f>Y423*Mitigations!$L$10</f>
        <v>41</v>
      </c>
      <c r="M423" s="59">
        <f>Z423*Mitigations!$L$10</f>
        <v>82</v>
      </c>
      <c r="N423" s="59">
        <f>AA423*Mitigations!$L$10</f>
        <v>61</v>
      </c>
      <c r="O423" s="59"/>
      <c r="P423" s="59">
        <v>10.8</v>
      </c>
      <c r="Q423" s="59">
        <v>8.3000000000000007</v>
      </c>
      <c r="R423" s="59">
        <v>8.5500000000000007</v>
      </c>
      <c r="S423" s="59">
        <v>7.02</v>
      </c>
      <c r="T423" s="59">
        <v>3</v>
      </c>
      <c r="U423" s="59">
        <v>2</v>
      </c>
      <c r="V423" s="59">
        <v>6</v>
      </c>
      <c r="W423" s="59">
        <v>2</v>
      </c>
      <c r="X423" s="59">
        <v>94</v>
      </c>
      <c r="Y423" s="59">
        <v>41</v>
      </c>
      <c r="Z423" s="59">
        <v>82</v>
      </c>
      <c r="AA423" s="59">
        <v>61</v>
      </c>
    </row>
    <row r="424" spans="1:27" x14ac:dyDescent="0.35">
      <c r="A424" s="59"/>
      <c r="B424" s="59"/>
      <c r="C424" s="59">
        <f>P424*Mitigations!$J$10</f>
        <v>11.6</v>
      </c>
      <c r="D424" s="59">
        <f>Q424*Mitigations!$J$10</f>
        <v>10.4</v>
      </c>
      <c r="E424" s="59">
        <f>R424*Mitigations!$J$10</f>
        <v>10.71</v>
      </c>
      <c r="F424" s="59">
        <f>S424*Mitigations!$J$10</f>
        <v>8.370000000000001</v>
      </c>
      <c r="G424" s="59">
        <f>T424*Mitigations!$K$10</f>
        <v>2</v>
      </c>
      <c r="H424" s="59">
        <f>U424*Mitigations!$K$10</f>
        <v>5</v>
      </c>
      <c r="I424" s="59">
        <f>V424*Mitigations!$K$10</f>
        <v>5</v>
      </c>
      <c r="J424" s="59">
        <f>W424*Mitigations!$K$10</f>
        <v>6</v>
      </c>
      <c r="K424" s="59">
        <f>X424*Mitigations!$L$10</f>
        <v>80</v>
      </c>
      <c r="L424" s="59">
        <f>Y424*Mitigations!$L$10</f>
        <v>37</v>
      </c>
      <c r="M424" s="59">
        <f>Z424*Mitigations!$L$10</f>
        <v>109</v>
      </c>
      <c r="N424" s="59">
        <f>AA424*Mitigations!$L$10</f>
        <v>41</v>
      </c>
      <c r="O424" s="59"/>
      <c r="P424" s="59">
        <v>11.6</v>
      </c>
      <c r="Q424" s="59">
        <v>10.4</v>
      </c>
      <c r="R424" s="59">
        <v>10.71</v>
      </c>
      <c r="S424" s="59">
        <v>8.370000000000001</v>
      </c>
      <c r="T424" s="59">
        <v>2</v>
      </c>
      <c r="U424" s="59">
        <v>5</v>
      </c>
      <c r="V424" s="59">
        <v>5</v>
      </c>
      <c r="W424" s="59">
        <v>6</v>
      </c>
      <c r="X424" s="59">
        <v>80</v>
      </c>
      <c r="Y424" s="59">
        <v>37</v>
      </c>
      <c r="Z424" s="59">
        <v>109</v>
      </c>
      <c r="AA424" s="59">
        <v>41</v>
      </c>
    </row>
    <row r="425" spans="1:27" x14ac:dyDescent="0.35">
      <c r="A425" s="59"/>
      <c r="B425" s="59"/>
      <c r="C425" s="59">
        <f>P425*Mitigations!$J$10</f>
        <v>11.3</v>
      </c>
      <c r="D425" s="59">
        <f>Q425*Mitigations!$J$10</f>
        <v>8.1999999999999993</v>
      </c>
      <c r="E425" s="59">
        <f>R425*Mitigations!$J$10</f>
        <v>9.4500000000000011</v>
      </c>
      <c r="F425" s="59">
        <f>S425*Mitigations!$J$10</f>
        <v>6.75</v>
      </c>
      <c r="G425" s="59">
        <f>T425*Mitigations!$K$10</f>
        <v>5</v>
      </c>
      <c r="H425" s="59">
        <f>U425*Mitigations!$K$10</f>
        <v>1</v>
      </c>
      <c r="I425" s="59">
        <f>V425*Mitigations!$K$10</f>
        <v>6</v>
      </c>
      <c r="J425" s="59">
        <f>W425*Mitigations!$K$10</f>
        <v>4</v>
      </c>
      <c r="K425" s="59">
        <f>X425*Mitigations!$L$10</f>
        <v>190</v>
      </c>
      <c r="L425" s="59">
        <f>Y425*Mitigations!$L$10</f>
        <v>34</v>
      </c>
      <c r="M425" s="59">
        <f>Z425*Mitigations!$L$10</f>
        <v>76</v>
      </c>
      <c r="N425" s="59">
        <f>AA425*Mitigations!$L$10</f>
        <v>59</v>
      </c>
      <c r="O425" s="59"/>
      <c r="P425" s="59">
        <v>11.3</v>
      </c>
      <c r="Q425" s="59">
        <v>8.1999999999999993</v>
      </c>
      <c r="R425" s="59">
        <v>9.4500000000000011</v>
      </c>
      <c r="S425" s="59">
        <v>6.75</v>
      </c>
      <c r="T425" s="59">
        <v>5</v>
      </c>
      <c r="U425" s="59">
        <v>1</v>
      </c>
      <c r="V425" s="59">
        <v>6</v>
      </c>
      <c r="W425" s="59">
        <v>4</v>
      </c>
      <c r="X425" s="59">
        <v>190</v>
      </c>
      <c r="Y425" s="59">
        <v>34</v>
      </c>
      <c r="Z425" s="59">
        <v>76</v>
      </c>
      <c r="AA425" s="59">
        <v>59</v>
      </c>
    </row>
    <row r="426" spans="1:27" x14ac:dyDescent="0.35">
      <c r="A426" s="59"/>
      <c r="B426" s="59"/>
      <c r="C426" s="59">
        <f>P426*Mitigations!$J$10</f>
        <v>9.8000000000000007</v>
      </c>
      <c r="D426" s="59">
        <f>Q426*Mitigations!$J$10</f>
        <v>8.3000000000000007</v>
      </c>
      <c r="E426" s="59">
        <f>R426*Mitigations!$J$10</f>
        <v>8.370000000000001</v>
      </c>
      <c r="F426" s="59">
        <f>S426*Mitigations!$J$10</f>
        <v>9.5399999999999991</v>
      </c>
      <c r="G426" s="59">
        <f>T426*Mitigations!$K$10</f>
        <v>7</v>
      </c>
      <c r="H426" s="59">
        <f>U426*Mitigations!$K$10</f>
        <v>1</v>
      </c>
      <c r="I426" s="59">
        <f>V426*Mitigations!$K$10</f>
        <v>3</v>
      </c>
      <c r="J426" s="59">
        <f>W426*Mitigations!$K$10</f>
        <v>8</v>
      </c>
      <c r="K426" s="59">
        <f>X426*Mitigations!$L$10</f>
        <v>218</v>
      </c>
      <c r="L426" s="59">
        <f>Y426*Mitigations!$L$10</f>
        <v>44</v>
      </c>
      <c r="M426" s="59">
        <f>Z426*Mitigations!$L$10</f>
        <v>49</v>
      </c>
      <c r="N426" s="59">
        <f>AA426*Mitigations!$L$10</f>
        <v>72</v>
      </c>
      <c r="O426" s="59"/>
      <c r="P426" s="59">
        <v>9.8000000000000007</v>
      </c>
      <c r="Q426" s="59">
        <v>8.3000000000000007</v>
      </c>
      <c r="R426" s="59">
        <v>8.370000000000001</v>
      </c>
      <c r="S426" s="59">
        <v>9.5399999999999991</v>
      </c>
      <c r="T426" s="59">
        <v>7</v>
      </c>
      <c r="U426" s="59">
        <v>1</v>
      </c>
      <c r="V426" s="59">
        <v>3</v>
      </c>
      <c r="W426" s="59">
        <v>8</v>
      </c>
      <c r="X426" s="59">
        <v>218</v>
      </c>
      <c r="Y426" s="59">
        <v>44</v>
      </c>
      <c r="Z426" s="59">
        <v>49</v>
      </c>
      <c r="AA426" s="59">
        <v>72</v>
      </c>
    </row>
    <row r="427" spans="1:27" x14ac:dyDescent="0.35">
      <c r="A427" s="59"/>
      <c r="B427" s="59"/>
      <c r="C427" s="59">
        <f>P427*Mitigations!$J$10</f>
        <v>13.9</v>
      </c>
      <c r="D427" s="59">
        <f>Q427*Mitigations!$J$10</f>
        <v>9.1</v>
      </c>
      <c r="E427" s="59">
        <f>R427*Mitigations!$J$10</f>
        <v>7.9200000000000008</v>
      </c>
      <c r="F427" s="59">
        <f>S427*Mitigations!$J$10</f>
        <v>9</v>
      </c>
      <c r="G427" s="59">
        <f>T427*Mitigations!$K$10</f>
        <v>8</v>
      </c>
      <c r="H427" s="59">
        <f>U427*Mitigations!$K$10</f>
        <v>2</v>
      </c>
      <c r="I427" s="59">
        <f>V427*Mitigations!$K$10</f>
        <v>5</v>
      </c>
      <c r="J427" s="59">
        <f>W427*Mitigations!$K$10</f>
        <v>3</v>
      </c>
      <c r="K427" s="59">
        <f>X427*Mitigations!$L$10</f>
        <v>90</v>
      </c>
      <c r="L427" s="59">
        <f>Y427*Mitigations!$L$10</f>
        <v>54</v>
      </c>
      <c r="M427" s="59">
        <f>Z427*Mitigations!$L$10</f>
        <v>51</v>
      </c>
      <c r="N427" s="59">
        <f>AA427*Mitigations!$L$10</f>
        <v>35</v>
      </c>
      <c r="O427" s="59"/>
      <c r="P427" s="59">
        <v>13.9</v>
      </c>
      <c r="Q427" s="59">
        <v>9.1</v>
      </c>
      <c r="R427" s="59">
        <v>7.9200000000000008</v>
      </c>
      <c r="S427" s="59">
        <v>9</v>
      </c>
      <c r="T427" s="59">
        <v>8</v>
      </c>
      <c r="U427" s="59">
        <v>2</v>
      </c>
      <c r="V427" s="59">
        <v>5</v>
      </c>
      <c r="W427" s="59">
        <v>3</v>
      </c>
      <c r="X427" s="59">
        <v>90</v>
      </c>
      <c r="Y427" s="59">
        <v>54</v>
      </c>
      <c r="Z427" s="59">
        <v>51</v>
      </c>
      <c r="AA427" s="59">
        <v>35</v>
      </c>
    </row>
    <row r="428" spans="1:27" x14ac:dyDescent="0.35">
      <c r="A428" s="59"/>
      <c r="B428" s="59"/>
      <c r="C428" s="59">
        <f>P428*Mitigations!$J$10</f>
        <v>11.3</v>
      </c>
      <c r="D428" s="59">
        <f>Q428*Mitigations!$J$10</f>
        <v>7.9</v>
      </c>
      <c r="E428" s="59">
        <f>R428*Mitigations!$J$10</f>
        <v>9.629999999999999</v>
      </c>
      <c r="F428" s="59">
        <f>S428*Mitigations!$J$10</f>
        <v>7.8299999999999992</v>
      </c>
      <c r="G428" s="59">
        <f>T428*Mitigations!$K$10</f>
        <v>6</v>
      </c>
      <c r="H428" s="59">
        <f>U428*Mitigations!$K$10</f>
        <v>3</v>
      </c>
      <c r="I428" s="59">
        <f>V428*Mitigations!$K$10</f>
        <v>9</v>
      </c>
      <c r="J428" s="59">
        <f>W428*Mitigations!$K$10</f>
        <v>2</v>
      </c>
      <c r="K428" s="59">
        <f>X428*Mitigations!$L$10</f>
        <v>94</v>
      </c>
      <c r="L428" s="59">
        <f>Y428*Mitigations!$L$10</f>
        <v>26</v>
      </c>
      <c r="M428" s="59">
        <f>Z428*Mitigations!$L$10</f>
        <v>78</v>
      </c>
      <c r="N428" s="59">
        <f>AA428*Mitigations!$L$10</f>
        <v>78</v>
      </c>
      <c r="O428" s="59"/>
      <c r="P428" s="59">
        <v>11.3</v>
      </c>
      <c r="Q428" s="59">
        <v>7.9</v>
      </c>
      <c r="R428" s="59">
        <v>9.629999999999999</v>
      </c>
      <c r="S428" s="59">
        <v>7.8299999999999992</v>
      </c>
      <c r="T428" s="59">
        <v>6</v>
      </c>
      <c r="U428" s="59">
        <v>3</v>
      </c>
      <c r="V428" s="59">
        <v>9</v>
      </c>
      <c r="W428" s="59">
        <v>2</v>
      </c>
      <c r="X428" s="59">
        <v>94</v>
      </c>
      <c r="Y428" s="59">
        <v>26</v>
      </c>
      <c r="Z428" s="59">
        <v>78</v>
      </c>
      <c r="AA428" s="59">
        <v>78</v>
      </c>
    </row>
    <row r="429" spans="1:27" x14ac:dyDescent="0.35">
      <c r="A429" s="59"/>
      <c r="B429" s="59"/>
      <c r="C429" s="59">
        <f>P429*Mitigations!$J$10</f>
        <v>13.3</v>
      </c>
      <c r="D429" s="59">
        <f>Q429*Mitigations!$J$10</f>
        <v>8.4</v>
      </c>
      <c r="E429" s="59">
        <f>R429*Mitigations!$J$10</f>
        <v>11.25</v>
      </c>
      <c r="F429" s="59">
        <f>S429*Mitigations!$J$10</f>
        <v>6.9300000000000006</v>
      </c>
      <c r="G429" s="59">
        <f>T429*Mitigations!$K$10</f>
        <v>4</v>
      </c>
      <c r="H429" s="59">
        <f>U429*Mitigations!$K$10</f>
        <v>5</v>
      </c>
      <c r="I429" s="59">
        <f>V429*Mitigations!$K$10</f>
        <v>3</v>
      </c>
      <c r="J429" s="59">
        <f>W429*Mitigations!$K$10</f>
        <v>4</v>
      </c>
      <c r="K429" s="59">
        <f>X429*Mitigations!$L$10</f>
        <v>93</v>
      </c>
      <c r="L429" s="59">
        <f>Y429*Mitigations!$L$10</f>
        <v>43</v>
      </c>
      <c r="M429" s="59">
        <f>Z429*Mitigations!$L$10</f>
        <v>149</v>
      </c>
      <c r="N429" s="59">
        <f>AA429*Mitigations!$L$10</f>
        <v>53</v>
      </c>
      <c r="O429" s="59"/>
      <c r="P429" s="59">
        <v>13.3</v>
      </c>
      <c r="Q429" s="59">
        <v>8.4</v>
      </c>
      <c r="R429" s="59">
        <v>11.25</v>
      </c>
      <c r="S429" s="59">
        <v>6.9300000000000006</v>
      </c>
      <c r="T429" s="59">
        <v>4</v>
      </c>
      <c r="U429" s="59">
        <v>5</v>
      </c>
      <c r="V429" s="59">
        <v>3</v>
      </c>
      <c r="W429" s="59">
        <v>4</v>
      </c>
      <c r="X429" s="59">
        <v>93</v>
      </c>
      <c r="Y429" s="59">
        <v>43</v>
      </c>
      <c r="Z429" s="59">
        <v>149</v>
      </c>
      <c r="AA429" s="59">
        <v>53</v>
      </c>
    </row>
    <row r="430" spans="1:27" x14ac:dyDescent="0.35">
      <c r="A430" s="59"/>
      <c r="B430" s="59"/>
      <c r="C430" s="59">
        <f>P430*Mitigations!$J$10</f>
        <v>17</v>
      </c>
      <c r="D430" s="59">
        <f>Q430*Mitigations!$J$10</f>
        <v>6.4</v>
      </c>
      <c r="E430" s="59">
        <f>R430*Mitigations!$J$10</f>
        <v>9.99</v>
      </c>
      <c r="F430" s="59">
        <f>S430*Mitigations!$J$10</f>
        <v>7.38</v>
      </c>
      <c r="G430" s="59">
        <f>T430*Mitigations!$K$10</f>
        <v>7</v>
      </c>
      <c r="H430" s="59">
        <f>U430*Mitigations!$K$10</f>
        <v>1</v>
      </c>
      <c r="I430" s="59">
        <f>V430*Mitigations!$K$10</f>
        <v>6</v>
      </c>
      <c r="J430" s="59">
        <f>W430*Mitigations!$K$10</f>
        <v>3</v>
      </c>
      <c r="K430" s="59">
        <f>X430*Mitigations!$L$10</f>
        <v>151</v>
      </c>
      <c r="L430" s="59">
        <f>Y430*Mitigations!$L$10</f>
        <v>27</v>
      </c>
      <c r="M430" s="59">
        <f>Z430*Mitigations!$L$10</f>
        <v>130</v>
      </c>
      <c r="N430" s="59">
        <f>AA430*Mitigations!$L$10</f>
        <v>33</v>
      </c>
      <c r="O430" s="59"/>
      <c r="P430" s="59">
        <v>17</v>
      </c>
      <c r="Q430" s="59">
        <v>6.4</v>
      </c>
      <c r="R430" s="59">
        <v>9.99</v>
      </c>
      <c r="S430" s="59">
        <v>7.38</v>
      </c>
      <c r="T430" s="59">
        <v>7</v>
      </c>
      <c r="U430" s="59">
        <v>1</v>
      </c>
      <c r="V430" s="59">
        <v>6</v>
      </c>
      <c r="W430" s="59">
        <v>3</v>
      </c>
      <c r="X430" s="59">
        <v>151</v>
      </c>
      <c r="Y430" s="59">
        <v>27</v>
      </c>
      <c r="Z430" s="59">
        <v>130</v>
      </c>
      <c r="AA430" s="59">
        <v>33</v>
      </c>
    </row>
    <row r="431" spans="1:27" x14ac:dyDescent="0.35">
      <c r="A431" s="59"/>
      <c r="B431" s="59"/>
      <c r="C431" s="59">
        <f>P431*Mitigations!$J$10</f>
        <v>11.4</v>
      </c>
      <c r="D431" s="59">
        <f>Q431*Mitigations!$J$10</f>
        <v>8.1999999999999993</v>
      </c>
      <c r="E431" s="59">
        <f>R431*Mitigations!$J$10</f>
        <v>6.57</v>
      </c>
      <c r="F431" s="59">
        <f>S431*Mitigations!$J$10</f>
        <v>7.38</v>
      </c>
      <c r="G431" s="59">
        <f>T431*Mitigations!$K$10</f>
        <v>5</v>
      </c>
      <c r="H431" s="59">
        <f>U431*Mitigations!$K$10</f>
        <v>0</v>
      </c>
      <c r="I431" s="59">
        <f>V431*Mitigations!$K$10</f>
        <v>3</v>
      </c>
      <c r="J431" s="59">
        <f>W431*Mitigations!$K$10</f>
        <v>4</v>
      </c>
      <c r="K431" s="59">
        <f>X431*Mitigations!$L$10</f>
        <v>123</v>
      </c>
      <c r="L431" s="59">
        <f>Y431*Mitigations!$L$10</f>
        <v>36</v>
      </c>
      <c r="M431" s="59">
        <f>Z431*Mitigations!$L$10</f>
        <v>60</v>
      </c>
      <c r="N431" s="59">
        <f>AA431*Mitigations!$L$10</f>
        <v>49</v>
      </c>
      <c r="O431" s="59"/>
      <c r="P431" s="59">
        <v>11.4</v>
      </c>
      <c r="Q431" s="59">
        <v>8.1999999999999993</v>
      </c>
      <c r="R431" s="59">
        <v>6.57</v>
      </c>
      <c r="S431" s="59">
        <v>7.38</v>
      </c>
      <c r="T431" s="59">
        <v>5</v>
      </c>
      <c r="U431" s="59">
        <v>0</v>
      </c>
      <c r="V431" s="59">
        <v>3</v>
      </c>
      <c r="W431" s="59">
        <v>4</v>
      </c>
      <c r="X431" s="59">
        <v>123</v>
      </c>
      <c r="Y431" s="59">
        <v>36</v>
      </c>
      <c r="Z431" s="59">
        <v>60</v>
      </c>
      <c r="AA431" s="59">
        <v>49</v>
      </c>
    </row>
    <row r="432" spans="1:27" x14ac:dyDescent="0.35">
      <c r="A432" s="59"/>
      <c r="B432" s="59"/>
      <c r="C432" s="59">
        <f>P432*Mitigations!$J$10</f>
        <v>11.1</v>
      </c>
      <c r="D432" s="59">
        <f>Q432*Mitigations!$J$10</f>
        <v>8.8000000000000007</v>
      </c>
      <c r="E432" s="59">
        <f>R432*Mitigations!$J$10</f>
        <v>10.170000000000002</v>
      </c>
      <c r="F432" s="59">
        <f>S432*Mitigations!$J$10</f>
        <v>5.9399999999999995</v>
      </c>
      <c r="G432" s="59">
        <f>T432*Mitigations!$K$10</f>
        <v>8</v>
      </c>
      <c r="H432" s="59">
        <f>U432*Mitigations!$K$10</f>
        <v>2</v>
      </c>
      <c r="I432" s="59">
        <f>V432*Mitigations!$K$10</f>
        <v>6</v>
      </c>
      <c r="J432" s="59">
        <f>W432*Mitigations!$K$10</f>
        <v>1</v>
      </c>
      <c r="K432" s="59">
        <f>X432*Mitigations!$L$10</f>
        <v>111</v>
      </c>
      <c r="L432" s="59">
        <f>Y432*Mitigations!$L$10</f>
        <v>18</v>
      </c>
      <c r="M432" s="59">
        <f>Z432*Mitigations!$L$10</f>
        <v>55</v>
      </c>
      <c r="N432" s="59">
        <f>AA432*Mitigations!$L$10</f>
        <v>40</v>
      </c>
      <c r="O432" s="59"/>
      <c r="P432" s="59">
        <v>11.1</v>
      </c>
      <c r="Q432" s="59">
        <v>8.8000000000000007</v>
      </c>
      <c r="R432" s="59">
        <v>10.170000000000002</v>
      </c>
      <c r="S432" s="59">
        <v>5.9399999999999995</v>
      </c>
      <c r="T432" s="59">
        <v>8</v>
      </c>
      <c r="U432" s="59">
        <v>2</v>
      </c>
      <c r="V432" s="59">
        <v>6</v>
      </c>
      <c r="W432" s="59">
        <v>1</v>
      </c>
      <c r="X432" s="59">
        <v>111</v>
      </c>
      <c r="Y432" s="59">
        <v>18</v>
      </c>
      <c r="Z432" s="59">
        <v>55</v>
      </c>
      <c r="AA432" s="59">
        <v>40</v>
      </c>
    </row>
    <row r="433" spans="1:27" x14ac:dyDescent="0.35">
      <c r="A433" s="59"/>
      <c r="B433" s="59"/>
      <c r="C433" s="59">
        <f>P433*Mitigations!$J$10</f>
        <v>10.8</v>
      </c>
      <c r="D433" s="59">
        <f>Q433*Mitigations!$J$10</f>
        <v>8</v>
      </c>
      <c r="E433" s="59">
        <f>R433*Mitigations!$J$10</f>
        <v>7.9200000000000008</v>
      </c>
      <c r="F433" s="59">
        <f>S433*Mitigations!$J$10</f>
        <v>7.02</v>
      </c>
      <c r="G433" s="59">
        <f>T433*Mitigations!$K$10</f>
        <v>3</v>
      </c>
      <c r="H433" s="59">
        <f>U433*Mitigations!$K$10</f>
        <v>4</v>
      </c>
      <c r="I433" s="59">
        <f>V433*Mitigations!$K$10</f>
        <v>4</v>
      </c>
      <c r="J433" s="59">
        <f>W433*Mitigations!$K$10</f>
        <v>7</v>
      </c>
      <c r="K433" s="59">
        <f>X433*Mitigations!$L$10</f>
        <v>148</v>
      </c>
      <c r="L433" s="59">
        <f>Y433*Mitigations!$L$10</f>
        <v>39</v>
      </c>
      <c r="M433" s="59">
        <f>Z433*Mitigations!$L$10</f>
        <v>49</v>
      </c>
      <c r="N433" s="59">
        <f>AA433*Mitigations!$L$10</f>
        <v>27</v>
      </c>
      <c r="O433" s="59"/>
      <c r="P433" s="59">
        <v>10.8</v>
      </c>
      <c r="Q433" s="59">
        <v>8</v>
      </c>
      <c r="R433" s="59">
        <v>7.9200000000000008</v>
      </c>
      <c r="S433" s="59">
        <v>7.02</v>
      </c>
      <c r="T433" s="59">
        <v>3</v>
      </c>
      <c r="U433" s="59">
        <v>4</v>
      </c>
      <c r="V433" s="59">
        <v>4</v>
      </c>
      <c r="W433" s="59">
        <v>7</v>
      </c>
      <c r="X433" s="59">
        <v>148</v>
      </c>
      <c r="Y433" s="59">
        <v>39</v>
      </c>
      <c r="Z433" s="59">
        <v>49</v>
      </c>
      <c r="AA433" s="59">
        <v>27</v>
      </c>
    </row>
    <row r="434" spans="1:27" x14ac:dyDescent="0.35">
      <c r="A434" s="59"/>
      <c r="B434" s="59"/>
      <c r="C434" s="59">
        <f>P434*Mitigations!$J$10</f>
        <v>10.5</v>
      </c>
      <c r="D434" s="59">
        <f>Q434*Mitigations!$J$10</f>
        <v>9.4</v>
      </c>
      <c r="E434" s="59">
        <f>R434*Mitigations!$J$10</f>
        <v>7.74</v>
      </c>
      <c r="F434" s="59">
        <f>S434*Mitigations!$J$10</f>
        <v>7.4700000000000006</v>
      </c>
      <c r="G434" s="59">
        <f>T434*Mitigations!$K$10</f>
        <v>2</v>
      </c>
      <c r="H434" s="59">
        <f>U434*Mitigations!$K$10</f>
        <v>5</v>
      </c>
      <c r="I434" s="59">
        <f>V434*Mitigations!$K$10</f>
        <v>3</v>
      </c>
      <c r="J434" s="59">
        <f>W434*Mitigations!$K$10</f>
        <v>8</v>
      </c>
      <c r="K434" s="59">
        <f>X434*Mitigations!$L$10</f>
        <v>170</v>
      </c>
      <c r="L434" s="59">
        <f>Y434*Mitigations!$L$10</f>
        <v>44</v>
      </c>
      <c r="M434" s="59">
        <f>Z434*Mitigations!$L$10</f>
        <v>55</v>
      </c>
      <c r="N434" s="59">
        <f>AA434*Mitigations!$L$10</f>
        <v>39</v>
      </c>
      <c r="O434" s="59"/>
      <c r="P434" s="59">
        <v>10.5</v>
      </c>
      <c r="Q434" s="59">
        <v>9.4</v>
      </c>
      <c r="R434" s="59">
        <v>7.74</v>
      </c>
      <c r="S434" s="59">
        <v>7.4700000000000006</v>
      </c>
      <c r="T434" s="59">
        <v>2</v>
      </c>
      <c r="U434" s="59">
        <v>5</v>
      </c>
      <c r="V434" s="59">
        <v>3</v>
      </c>
      <c r="W434" s="59">
        <v>8</v>
      </c>
      <c r="X434" s="59">
        <v>170</v>
      </c>
      <c r="Y434" s="59">
        <v>44</v>
      </c>
      <c r="Z434" s="59">
        <v>55</v>
      </c>
      <c r="AA434" s="59">
        <v>39</v>
      </c>
    </row>
    <row r="435" spans="1:27" x14ac:dyDescent="0.35">
      <c r="A435" s="59"/>
      <c r="B435" s="59"/>
      <c r="C435" s="59">
        <f>P435*Mitigations!$J$10</f>
        <v>14</v>
      </c>
      <c r="D435" s="59">
        <f>Q435*Mitigations!$J$10</f>
        <v>7.2</v>
      </c>
      <c r="E435" s="59">
        <f>R435*Mitigations!$J$10</f>
        <v>12.51</v>
      </c>
      <c r="F435" s="59">
        <f>S435*Mitigations!$J$10</f>
        <v>6.39</v>
      </c>
      <c r="G435" s="59">
        <f>T435*Mitigations!$K$10</f>
        <v>9</v>
      </c>
      <c r="H435" s="59">
        <f>U435*Mitigations!$K$10</f>
        <v>1</v>
      </c>
      <c r="I435" s="59">
        <f>V435*Mitigations!$K$10</f>
        <v>5</v>
      </c>
      <c r="J435" s="59">
        <f>W435*Mitigations!$K$10</f>
        <v>5</v>
      </c>
      <c r="K435" s="59">
        <f>X435*Mitigations!$L$10</f>
        <v>160</v>
      </c>
      <c r="L435" s="59">
        <f>Y435*Mitigations!$L$10</f>
        <v>27</v>
      </c>
      <c r="M435" s="59">
        <f>Z435*Mitigations!$L$10</f>
        <v>91</v>
      </c>
      <c r="N435" s="59">
        <f>AA435*Mitigations!$L$10</f>
        <v>103</v>
      </c>
      <c r="O435" s="59"/>
      <c r="P435" s="59">
        <v>14</v>
      </c>
      <c r="Q435" s="59">
        <v>7.2</v>
      </c>
      <c r="R435" s="59">
        <v>12.51</v>
      </c>
      <c r="S435" s="59">
        <v>6.39</v>
      </c>
      <c r="T435" s="59">
        <v>9</v>
      </c>
      <c r="U435" s="59">
        <v>1</v>
      </c>
      <c r="V435" s="59">
        <v>5</v>
      </c>
      <c r="W435" s="59">
        <v>5</v>
      </c>
      <c r="X435" s="59">
        <v>160</v>
      </c>
      <c r="Y435" s="59">
        <v>27</v>
      </c>
      <c r="Z435" s="59">
        <v>91</v>
      </c>
      <c r="AA435" s="59">
        <v>103</v>
      </c>
    </row>
    <row r="436" spans="1:27" x14ac:dyDescent="0.35">
      <c r="A436" s="59"/>
      <c r="B436" s="59"/>
      <c r="C436" s="59">
        <f>P436*Mitigations!$J$10</f>
        <v>10</v>
      </c>
      <c r="D436" s="59">
        <f>Q436*Mitigations!$J$10</f>
        <v>8.8000000000000007</v>
      </c>
      <c r="E436" s="59">
        <f>R436*Mitigations!$J$10</f>
        <v>8.01</v>
      </c>
      <c r="F436" s="59">
        <f>S436*Mitigations!$J$10</f>
        <v>7.38</v>
      </c>
      <c r="G436" s="59">
        <f>T436*Mitigations!$K$10</f>
        <v>6</v>
      </c>
      <c r="H436" s="59">
        <f>U436*Mitigations!$K$10</f>
        <v>1</v>
      </c>
      <c r="I436" s="59">
        <f>V436*Mitigations!$K$10</f>
        <v>3</v>
      </c>
      <c r="J436" s="59">
        <f>W436*Mitigations!$K$10</f>
        <v>4</v>
      </c>
      <c r="K436" s="59">
        <f>X436*Mitigations!$L$10</f>
        <v>130</v>
      </c>
      <c r="L436" s="59">
        <f>Y436*Mitigations!$L$10</f>
        <v>39</v>
      </c>
      <c r="M436" s="59">
        <f>Z436*Mitigations!$L$10</f>
        <v>97</v>
      </c>
      <c r="N436" s="59">
        <f>AA436*Mitigations!$L$10</f>
        <v>56</v>
      </c>
      <c r="O436" s="59"/>
      <c r="P436" s="59">
        <v>10</v>
      </c>
      <c r="Q436" s="59">
        <v>8.8000000000000007</v>
      </c>
      <c r="R436" s="59">
        <v>8.01</v>
      </c>
      <c r="S436" s="59">
        <v>7.38</v>
      </c>
      <c r="T436" s="59">
        <v>6</v>
      </c>
      <c r="U436" s="59">
        <v>1</v>
      </c>
      <c r="V436" s="59">
        <v>3</v>
      </c>
      <c r="W436" s="59">
        <v>4</v>
      </c>
      <c r="X436" s="59">
        <v>130</v>
      </c>
      <c r="Y436" s="59">
        <v>39</v>
      </c>
      <c r="Z436" s="59">
        <v>97</v>
      </c>
      <c r="AA436" s="59">
        <v>56</v>
      </c>
    </row>
    <row r="437" spans="1:27" x14ac:dyDescent="0.35">
      <c r="A437" s="59"/>
      <c r="B437" s="59"/>
      <c r="C437" s="59">
        <f>P437*Mitigations!$J$10</f>
        <v>7.9</v>
      </c>
      <c r="D437" s="59">
        <f>Q437*Mitigations!$J$10</f>
        <v>6.7</v>
      </c>
      <c r="E437" s="59">
        <f>R437*Mitigations!$J$10</f>
        <v>9.3600000000000012</v>
      </c>
      <c r="F437" s="59">
        <f>S437*Mitigations!$J$10</f>
        <v>6.9300000000000006</v>
      </c>
      <c r="G437" s="59">
        <f>T437*Mitigations!$K$10</f>
        <v>3</v>
      </c>
      <c r="H437" s="59">
        <f>U437*Mitigations!$K$10</f>
        <v>4</v>
      </c>
      <c r="I437" s="59">
        <f>V437*Mitigations!$K$10</f>
        <v>3</v>
      </c>
      <c r="J437" s="59">
        <f>W437*Mitigations!$K$10</f>
        <v>5</v>
      </c>
      <c r="K437" s="59">
        <f>X437*Mitigations!$L$10</f>
        <v>178</v>
      </c>
      <c r="L437" s="59">
        <f>Y437*Mitigations!$L$10</f>
        <v>32</v>
      </c>
      <c r="M437" s="59">
        <f>Z437*Mitigations!$L$10</f>
        <v>78</v>
      </c>
      <c r="N437" s="59">
        <f>AA437*Mitigations!$L$10</f>
        <v>30</v>
      </c>
      <c r="O437" s="59"/>
      <c r="P437" s="59">
        <v>7.9</v>
      </c>
      <c r="Q437" s="59">
        <v>6.7</v>
      </c>
      <c r="R437" s="59">
        <v>9.3600000000000012</v>
      </c>
      <c r="S437" s="59">
        <v>6.9300000000000006</v>
      </c>
      <c r="T437" s="59">
        <v>3</v>
      </c>
      <c r="U437" s="59">
        <v>4</v>
      </c>
      <c r="V437" s="59">
        <v>3</v>
      </c>
      <c r="W437" s="59">
        <v>5</v>
      </c>
      <c r="X437" s="59">
        <v>178</v>
      </c>
      <c r="Y437" s="59">
        <v>32</v>
      </c>
      <c r="Z437" s="59">
        <v>78</v>
      </c>
      <c r="AA437" s="59">
        <v>30</v>
      </c>
    </row>
    <row r="438" spans="1:27" x14ac:dyDescent="0.35">
      <c r="A438" s="59"/>
      <c r="B438" s="59"/>
      <c r="C438" s="59">
        <f>P438*Mitigations!$J$10</f>
        <v>11</v>
      </c>
      <c r="D438" s="59">
        <f>Q438*Mitigations!$J$10</f>
        <v>7.7</v>
      </c>
      <c r="E438" s="59">
        <f>R438*Mitigations!$J$10</f>
        <v>8.2799999999999994</v>
      </c>
      <c r="F438" s="59">
        <f>S438*Mitigations!$J$10</f>
        <v>7.74</v>
      </c>
      <c r="G438" s="59">
        <f>T438*Mitigations!$K$10</f>
        <v>9</v>
      </c>
      <c r="H438" s="59">
        <f>U438*Mitigations!$K$10</f>
        <v>3</v>
      </c>
      <c r="I438" s="59">
        <f>V438*Mitigations!$K$10</f>
        <v>6</v>
      </c>
      <c r="J438" s="59">
        <f>W438*Mitigations!$K$10</f>
        <v>6</v>
      </c>
      <c r="K438" s="59">
        <f>X438*Mitigations!$L$10</f>
        <v>179</v>
      </c>
      <c r="L438" s="59">
        <f>Y438*Mitigations!$L$10</f>
        <v>18</v>
      </c>
      <c r="M438" s="59">
        <f>Z438*Mitigations!$L$10</f>
        <v>83</v>
      </c>
      <c r="N438" s="59">
        <f>AA438*Mitigations!$L$10</f>
        <v>43</v>
      </c>
      <c r="O438" s="59"/>
      <c r="P438" s="59">
        <v>11</v>
      </c>
      <c r="Q438" s="59">
        <v>7.7</v>
      </c>
      <c r="R438" s="59">
        <v>8.2799999999999994</v>
      </c>
      <c r="S438" s="59">
        <v>7.74</v>
      </c>
      <c r="T438" s="59">
        <v>9</v>
      </c>
      <c r="U438" s="59">
        <v>3</v>
      </c>
      <c r="V438" s="59">
        <v>6</v>
      </c>
      <c r="W438" s="59">
        <v>6</v>
      </c>
      <c r="X438" s="59">
        <v>179</v>
      </c>
      <c r="Y438" s="59">
        <v>18</v>
      </c>
      <c r="Z438" s="59">
        <v>83</v>
      </c>
      <c r="AA438" s="59">
        <v>43</v>
      </c>
    </row>
    <row r="439" spans="1:27" x14ac:dyDescent="0.35">
      <c r="A439" s="59"/>
      <c r="B439" s="59"/>
      <c r="C439" s="59">
        <f>P439*Mitigations!$J$10</f>
        <v>14.1</v>
      </c>
      <c r="D439" s="59">
        <f>Q439*Mitigations!$J$10</f>
        <v>8.8000000000000007</v>
      </c>
      <c r="E439" s="59">
        <f>R439*Mitigations!$J$10</f>
        <v>6.66</v>
      </c>
      <c r="F439" s="59">
        <f>S439*Mitigations!$J$10</f>
        <v>6.3</v>
      </c>
      <c r="G439" s="59">
        <f>T439*Mitigations!$K$10</f>
        <v>4</v>
      </c>
      <c r="H439" s="59">
        <f>U439*Mitigations!$K$10</f>
        <v>6</v>
      </c>
      <c r="I439" s="59">
        <f>V439*Mitigations!$K$10</f>
        <v>6</v>
      </c>
      <c r="J439" s="59">
        <f>W439*Mitigations!$K$10</f>
        <v>2</v>
      </c>
      <c r="K439" s="59">
        <f>X439*Mitigations!$L$10</f>
        <v>154</v>
      </c>
      <c r="L439" s="59">
        <f>Y439*Mitigations!$L$10</f>
        <v>28</v>
      </c>
      <c r="M439" s="59">
        <f>Z439*Mitigations!$L$10</f>
        <v>127</v>
      </c>
      <c r="N439" s="59">
        <f>AA439*Mitigations!$L$10</f>
        <v>34</v>
      </c>
      <c r="O439" s="59"/>
      <c r="P439" s="59">
        <v>14.1</v>
      </c>
      <c r="Q439" s="59">
        <v>8.8000000000000007</v>
      </c>
      <c r="R439" s="59">
        <v>6.66</v>
      </c>
      <c r="S439" s="59">
        <v>6.3</v>
      </c>
      <c r="T439" s="59">
        <v>4</v>
      </c>
      <c r="U439" s="59">
        <v>6</v>
      </c>
      <c r="V439" s="59">
        <v>6</v>
      </c>
      <c r="W439" s="59">
        <v>2</v>
      </c>
      <c r="X439" s="59">
        <v>154</v>
      </c>
      <c r="Y439" s="59">
        <v>28</v>
      </c>
      <c r="Z439" s="59">
        <v>127</v>
      </c>
      <c r="AA439" s="59">
        <v>34</v>
      </c>
    </row>
    <row r="440" spans="1:27" x14ac:dyDescent="0.35">
      <c r="A440" s="59"/>
      <c r="B440" s="59"/>
      <c r="C440" s="59">
        <f>P440*Mitigations!$J$10</f>
        <v>9.5</v>
      </c>
      <c r="D440" s="59">
        <f>Q440*Mitigations!$J$10</f>
        <v>9.1</v>
      </c>
      <c r="E440" s="59">
        <f>R440*Mitigations!$J$10</f>
        <v>7.02</v>
      </c>
      <c r="F440" s="59">
        <f>S440*Mitigations!$J$10</f>
        <v>6.48</v>
      </c>
      <c r="G440" s="59">
        <f>T440*Mitigations!$K$10</f>
        <v>10</v>
      </c>
      <c r="H440" s="59">
        <f>U440*Mitigations!$K$10</f>
        <v>4</v>
      </c>
      <c r="I440" s="59">
        <f>V440*Mitigations!$K$10</f>
        <v>3</v>
      </c>
      <c r="J440" s="59">
        <f>W440*Mitigations!$K$10</f>
        <v>6</v>
      </c>
      <c r="K440" s="59">
        <f>X440*Mitigations!$L$10</f>
        <v>135</v>
      </c>
      <c r="L440" s="59">
        <f>Y440*Mitigations!$L$10</f>
        <v>38</v>
      </c>
      <c r="M440" s="59">
        <f>Z440*Mitigations!$L$10</f>
        <v>64</v>
      </c>
      <c r="N440" s="59">
        <f>AA440*Mitigations!$L$10</f>
        <v>81</v>
      </c>
      <c r="O440" s="59"/>
      <c r="P440" s="59">
        <v>9.5</v>
      </c>
      <c r="Q440" s="59">
        <v>9.1</v>
      </c>
      <c r="R440" s="59">
        <v>7.02</v>
      </c>
      <c r="S440" s="59">
        <v>6.48</v>
      </c>
      <c r="T440" s="59">
        <v>10</v>
      </c>
      <c r="U440" s="59">
        <v>4</v>
      </c>
      <c r="V440" s="59">
        <v>3</v>
      </c>
      <c r="W440" s="59">
        <v>6</v>
      </c>
      <c r="X440" s="59">
        <v>135</v>
      </c>
      <c r="Y440" s="59">
        <v>38</v>
      </c>
      <c r="Z440" s="59">
        <v>64</v>
      </c>
      <c r="AA440" s="59">
        <v>81</v>
      </c>
    </row>
    <row r="441" spans="1:27" x14ac:dyDescent="0.35">
      <c r="A441" s="59"/>
      <c r="B441" s="59"/>
      <c r="C441" s="59">
        <f>P441*Mitigations!$J$10</f>
        <v>11.1</v>
      </c>
      <c r="D441" s="59">
        <f>Q441*Mitigations!$J$10</f>
        <v>7.4</v>
      </c>
      <c r="E441" s="59">
        <f>R441*Mitigations!$J$10</f>
        <v>11.34</v>
      </c>
      <c r="F441" s="59">
        <f>S441*Mitigations!$J$10</f>
        <v>6.57</v>
      </c>
      <c r="G441" s="59">
        <f>T441*Mitigations!$K$10</f>
        <v>2</v>
      </c>
      <c r="H441" s="59">
        <f>U441*Mitigations!$K$10</f>
        <v>4</v>
      </c>
      <c r="I441" s="59">
        <f>V441*Mitigations!$K$10</f>
        <v>4</v>
      </c>
      <c r="J441" s="59">
        <f>W441*Mitigations!$K$10</f>
        <v>4</v>
      </c>
      <c r="K441" s="59">
        <f>X441*Mitigations!$L$10</f>
        <v>74</v>
      </c>
      <c r="L441" s="59">
        <f>Y441*Mitigations!$L$10</f>
        <v>22</v>
      </c>
      <c r="M441" s="59">
        <f>Z441*Mitigations!$L$10</f>
        <v>86</v>
      </c>
      <c r="N441" s="59">
        <f>AA441*Mitigations!$L$10</f>
        <v>41</v>
      </c>
      <c r="O441" s="59"/>
      <c r="P441" s="59">
        <v>11.1</v>
      </c>
      <c r="Q441" s="59">
        <v>7.4</v>
      </c>
      <c r="R441" s="59">
        <v>11.34</v>
      </c>
      <c r="S441" s="59">
        <v>6.57</v>
      </c>
      <c r="T441" s="59">
        <v>2</v>
      </c>
      <c r="U441" s="59">
        <v>4</v>
      </c>
      <c r="V441" s="59">
        <v>4</v>
      </c>
      <c r="W441" s="59">
        <v>4</v>
      </c>
      <c r="X441" s="59">
        <v>74</v>
      </c>
      <c r="Y441" s="59">
        <v>22</v>
      </c>
      <c r="Z441" s="59">
        <v>86</v>
      </c>
      <c r="AA441" s="59">
        <v>41</v>
      </c>
    </row>
    <row r="442" spans="1:27" x14ac:dyDescent="0.35">
      <c r="A442" s="59"/>
      <c r="B442" s="59"/>
      <c r="C442" s="59">
        <f>P442*Mitigations!$J$10</f>
        <v>7</v>
      </c>
      <c r="D442" s="59">
        <f>Q442*Mitigations!$J$10</f>
        <v>6.8</v>
      </c>
      <c r="E442" s="59">
        <f>R442*Mitigations!$J$10</f>
        <v>10.26</v>
      </c>
      <c r="F442" s="59">
        <f>S442*Mitigations!$J$10</f>
        <v>8.370000000000001</v>
      </c>
      <c r="G442" s="59">
        <f>T442*Mitigations!$K$10</f>
        <v>2</v>
      </c>
      <c r="H442" s="59">
        <f>U442*Mitigations!$K$10</f>
        <v>4</v>
      </c>
      <c r="I442" s="59">
        <f>V442*Mitigations!$K$10</f>
        <v>8</v>
      </c>
      <c r="J442" s="59">
        <f>W442*Mitigations!$K$10</f>
        <v>8</v>
      </c>
      <c r="K442" s="59">
        <f>X442*Mitigations!$L$10</f>
        <v>197</v>
      </c>
      <c r="L442" s="59">
        <f>Y442*Mitigations!$L$10</f>
        <v>44</v>
      </c>
      <c r="M442" s="59">
        <f>Z442*Mitigations!$L$10</f>
        <v>106</v>
      </c>
      <c r="N442" s="59">
        <f>AA442*Mitigations!$L$10</f>
        <v>51</v>
      </c>
      <c r="O442" s="59"/>
      <c r="P442" s="59">
        <v>7</v>
      </c>
      <c r="Q442" s="59">
        <v>6.8</v>
      </c>
      <c r="R442" s="59">
        <v>10.26</v>
      </c>
      <c r="S442" s="59">
        <v>8.370000000000001</v>
      </c>
      <c r="T442" s="59">
        <v>2</v>
      </c>
      <c r="U442" s="59">
        <v>4</v>
      </c>
      <c r="V442" s="59">
        <v>8</v>
      </c>
      <c r="W442" s="59">
        <v>8</v>
      </c>
      <c r="X442" s="59">
        <v>197</v>
      </c>
      <c r="Y442" s="59">
        <v>44</v>
      </c>
      <c r="Z442" s="59">
        <v>106</v>
      </c>
      <c r="AA442" s="59">
        <v>51</v>
      </c>
    </row>
    <row r="443" spans="1:27" x14ac:dyDescent="0.35">
      <c r="A443" s="59"/>
      <c r="B443" s="59"/>
      <c r="C443" s="59">
        <f>P443*Mitigations!$J$10</f>
        <v>7.8</v>
      </c>
      <c r="D443" s="59">
        <f>Q443*Mitigations!$J$10</f>
        <v>8</v>
      </c>
      <c r="E443" s="59">
        <f>R443*Mitigations!$J$10</f>
        <v>9</v>
      </c>
      <c r="F443" s="59">
        <f>S443*Mitigations!$J$10</f>
        <v>6.3</v>
      </c>
      <c r="G443" s="59">
        <f>T443*Mitigations!$K$10</f>
        <v>4</v>
      </c>
      <c r="H443" s="59">
        <f>U443*Mitigations!$K$10</f>
        <v>2</v>
      </c>
      <c r="I443" s="59">
        <f>V443*Mitigations!$K$10</f>
        <v>3</v>
      </c>
      <c r="J443" s="59">
        <f>W443*Mitigations!$K$10</f>
        <v>6</v>
      </c>
      <c r="K443" s="59">
        <f>X443*Mitigations!$L$10</f>
        <v>127</v>
      </c>
      <c r="L443" s="59">
        <f>Y443*Mitigations!$L$10</f>
        <v>39</v>
      </c>
      <c r="M443" s="59">
        <f>Z443*Mitigations!$L$10</f>
        <v>59</v>
      </c>
      <c r="N443" s="59">
        <f>AA443*Mitigations!$L$10</f>
        <v>113</v>
      </c>
      <c r="O443" s="59"/>
      <c r="P443" s="59">
        <v>7.8</v>
      </c>
      <c r="Q443" s="59">
        <v>8</v>
      </c>
      <c r="R443" s="59">
        <v>9</v>
      </c>
      <c r="S443" s="59">
        <v>6.3</v>
      </c>
      <c r="T443" s="59">
        <v>4</v>
      </c>
      <c r="U443" s="59">
        <v>2</v>
      </c>
      <c r="V443" s="59">
        <v>3</v>
      </c>
      <c r="W443" s="59">
        <v>6</v>
      </c>
      <c r="X443" s="59">
        <v>127</v>
      </c>
      <c r="Y443" s="59">
        <v>39</v>
      </c>
      <c r="Z443" s="59">
        <v>59</v>
      </c>
      <c r="AA443" s="59">
        <v>113</v>
      </c>
    </row>
    <row r="444" spans="1:27" x14ac:dyDescent="0.35">
      <c r="A444" s="59"/>
      <c r="B444" s="59"/>
      <c r="C444" s="59">
        <f>P444*Mitigations!$J$10</f>
        <v>9.6999999999999993</v>
      </c>
      <c r="D444" s="59">
        <f>Q444*Mitigations!$J$10</f>
        <v>7.9</v>
      </c>
      <c r="E444" s="59">
        <f>R444*Mitigations!$J$10</f>
        <v>12.78</v>
      </c>
      <c r="F444" s="59">
        <f>S444*Mitigations!$J$10</f>
        <v>6.75</v>
      </c>
      <c r="G444" s="59">
        <f>T444*Mitigations!$K$10</f>
        <v>3</v>
      </c>
      <c r="H444" s="59">
        <f>U444*Mitigations!$K$10</f>
        <v>0</v>
      </c>
      <c r="I444" s="59">
        <f>V444*Mitigations!$K$10</f>
        <v>6</v>
      </c>
      <c r="J444" s="59">
        <f>W444*Mitigations!$K$10</f>
        <v>7</v>
      </c>
      <c r="K444" s="59">
        <f>X444*Mitigations!$L$10</f>
        <v>108</v>
      </c>
      <c r="L444" s="59">
        <f>Y444*Mitigations!$L$10</f>
        <v>49</v>
      </c>
      <c r="M444" s="59">
        <f>Z444*Mitigations!$L$10</f>
        <v>57</v>
      </c>
      <c r="N444" s="59">
        <f>AA444*Mitigations!$L$10</f>
        <v>73</v>
      </c>
      <c r="O444" s="59"/>
      <c r="P444" s="59">
        <v>9.6999999999999993</v>
      </c>
      <c r="Q444" s="59">
        <v>7.9</v>
      </c>
      <c r="R444" s="59">
        <v>12.78</v>
      </c>
      <c r="S444" s="59">
        <v>6.75</v>
      </c>
      <c r="T444" s="59">
        <v>3</v>
      </c>
      <c r="U444" s="59">
        <v>0</v>
      </c>
      <c r="V444" s="59">
        <v>6</v>
      </c>
      <c r="W444" s="59">
        <v>7</v>
      </c>
      <c r="X444" s="59">
        <v>108</v>
      </c>
      <c r="Y444" s="59">
        <v>49</v>
      </c>
      <c r="Z444" s="59">
        <v>57</v>
      </c>
      <c r="AA444" s="59">
        <v>73</v>
      </c>
    </row>
    <row r="445" spans="1:27" x14ac:dyDescent="0.35">
      <c r="A445" s="59"/>
      <c r="B445" s="59"/>
      <c r="C445" s="59">
        <f>P445*Mitigations!$J$10</f>
        <v>12.9</v>
      </c>
      <c r="D445" s="59">
        <f>Q445*Mitigations!$J$10</f>
        <v>8.5</v>
      </c>
      <c r="E445" s="59">
        <f>R445*Mitigations!$J$10</f>
        <v>15.03</v>
      </c>
      <c r="F445" s="59">
        <f>S445*Mitigations!$J$10</f>
        <v>7.2</v>
      </c>
      <c r="G445" s="59">
        <f>T445*Mitigations!$K$10</f>
        <v>3</v>
      </c>
      <c r="H445" s="59">
        <f>U445*Mitigations!$K$10</f>
        <v>2</v>
      </c>
      <c r="I445" s="59">
        <f>V445*Mitigations!$K$10</f>
        <v>3</v>
      </c>
      <c r="J445" s="59">
        <f>W445*Mitigations!$K$10</f>
        <v>3</v>
      </c>
      <c r="K445" s="59">
        <f>X445*Mitigations!$L$10</f>
        <v>257</v>
      </c>
      <c r="L445" s="59">
        <f>Y445*Mitigations!$L$10</f>
        <v>21</v>
      </c>
      <c r="M445" s="59">
        <f>Z445*Mitigations!$L$10</f>
        <v>61</v>
      </c>
      <c r="N445" s="59">
        <f>AA445*Mitigations!$L$10</f>
        <v>56</v>
      </c>
      <c r="O445" s="59"/>
      <c r="P445" s="59">
        <v>12.9</v>
      </c>
      <c r="Q445" s="59">
        <v>8.5</v>
      </c>
      <c r="R445" s="59">
        <v>15.03</v>
      </c>
      <c r="S445" s="59">
        <v>7.2</v>
      </c>
      <c r="T445" s="59">
        <v>3</v>
      </c>
      <c r="U445" s="59">
        <v>2</v>
      </c>
      <c r="V445" s="59">
        <v>3</v>
      </c>
      <c r="W445" s="59">
        <v>3</v>
      </c>
      <c r="X445" s="59">
        <v>257</v>
      </c>
      <c r="Y445" s="59">
        <v>21</v>
      </c>
      <c r="Z445" s="59">
        <v>61</v>
      </c>
      <c r="AA445" s="59">
        <v>56</v>
      </c>
    </row>
    <row r="446" spans="1:27" x14ac:dyDescent="0.35">
      <c r="A446" s="59"/>
      <c r="B446" s="59"/>
      <c r="C446" s="59">
        <f>P446*Mitigations!$J$10</f>
        <v>12.7</v>
      </c>
      <c r="D446" s="59">
        <f>Q446*Mitigations!$J$10</f>
        <v>7.8</v>
      </c>
      <c r="E446" s="59">
        <f>R446*Mitigations!$J$10</f>
        <v>10.71</v>
      </c>
      <c r="F446" s="59">
        <f>S446*Mitigations!$J$10</f>
        <v>7.65</v>
      </c>
      <c r="G446" s="59">
        <f>T446*Mitigations!$K$10</f>
        <v>9</v>
      </c>
      <c r="H446" s="59">
        <f>U446*Mitigations!$K$10</f>
        <v>3</v>
      </c>
      <c r="I446" s="59">
        <f>V446*Mitigations!$K$10</f>
        <v>1</v>
      </c>
      <c r="J446" s="59">
        <f>W446*Mitigations!$K$10</f>
        <v>5</v>
      </c>
      <c r="K446" s="59">
        <f>X446*Mitigations!$L$10</f>
        <v>109</v>
      </c>
      <c r="L446" s="59">
        <f>Y446*Mitigations!$L$10</f>
        <v>33</v>
      </c>
      <c r="M446" s="59">
        <f>Z446*Mitigations!$L$10</f>
        <v>44</v>
      </c>
      <c r="N446" s="59">
        <f>AA446*Mitigations!$L$10</f>
        <v>81</v>
      </c>
      <c r="O446" s="59"/>
      <c r="P446" s="59">
        <v>12.7</v>
      </c>
      <c r="Q446" s="59">
        <v>7.8</v>
      </c>
      <c r="R446" s="59">
        <v>10.71</v>
      </c>
      <c r="S446" s="59">
        <v>7.65</v>
      </c>
      <c r="T446" s="59">
        <v>9</v>
      </c>
      <c r="U446" s="59">
        <v>3</v>
      </c>
      <c r="V446" s="59">
        <v>1</v>
      </c>
      <c r="W446" s="59">
        <v>5</v>
      </c>
      <c r="X446" s="59">
        <v>109</v>
      </c>
      <c r="Y446" s="59">
        <v>33</v>
      </c>
      <c r="Z446" s="59">
        <v>44</v>
      </c>
      <c r="AA446" s="59">
        <v>81</v>
      </c>
    </row>
    <row r="447" spans="1:27" x14ac:dyDescent="0.35">
      <c r="A447" s="59"/>
      <c r="B447" s="59"/>
      <c r="C447" s="59">
        <f>P447*Mitigations!$J$10</f>
        <v>10.8</v>
      </c>
      <c r="D447" s="59">
        <f>Q447*Mitigations!$J$10</f>
        <v>7.5</v>
      </c>
      <c r="E447" s="59">
        <f>R447*Mitigations!$J$10</f>
        <v>10.53</v>
      </c>
      <c r="F447" s="59">
        <f>S447*Mitigations!$J$10</f>
        <v>8.91</v>
      </c>
      <c r="G447" s="59">
        <f>T447*Mitigations!$K$10</f>
        <v>3</v>
      </c>
      <c r="H447" s="59">
        <f>U447*Mitigations!$K$10</f>
        <v>5</v>
      </c>
      <c r="I447" s="59">
        <f>V447*Mitigations!$K$10</f>
        <v>0</v>
      </c>
      <c r="J447" s="59">
        <f>W447*Mitigations!$K$10</f>
        <v>6</v>
      </c>
      <c r="K447" s="59">
        <f>X447*Mitigations!$L$10</f>
        <v>136</v>
      </c>
      <c r="L447" s="59">
        <f>Y447*Mitigations!$L$10</f>
        <v>72</v>
      </c>
      <c r="M447" s="59">
        <f>Z447*Mitigations!$L$10</f>
        <v>113</v>
      </c>
      <c r="N447" s="59">
        <f>AA447*Mitigations!$L$10</f>
        <v>37</v>
      </c>
      <c r="O447" s="59"/>
      <c r="P447" s="59">
        <v>10.8</v>
      </c>
      <c r="Q447" s="59">
        <v>7.5</v>
      </c>
      <c r="R447" s="59">
        <v>10.53</v>
      </c>
      <c r="S447" s="59">
        <v>8.91</v>
      </c>
      <c r="T447" s="59">
        <v>3</v>
      </c>
      <c r="U447" s="59">
        <v>5</v>
      </c>
      <c r="V447" s="59">
        <v>0</v>
      </c>
      <c r="W447" s="59">
        <v>6</v>
      </c>
      <c r="X447" s="59">
        <v>136</v>
      </c>
      <c r="Y447" s="59">
        <v>72</v>
      </c>
      <c r="Z447" s="59">
        <v>113</v>
      </c>
      <c r="AA447" s="59">
        <v>37</v>
      </c>
    </row>
    <row r="448" spans="1:27" x14ac:dyDescent="0.35">
      <c r="A448" s="59"/>
      <c r="B448" s="59"/>
      <c r="C448" s="59">
        <f>P448*Mitigations!$J$10</f>
        <v>9.4</v>
      </c>
      <c r="D448" s="59">
        <f>Q448*Mitigations!$J$10</f>
        <v>11.4</v>
      </c>
      <c r="E448" s="59">
        <f>R448*Mitigations!$J$10</f>
        <v>10.53</v>
      </c>
      <c r="F448" s="59">
        <f>S448*Mitigations!$J$10</f>
        <v>6.2100000000000009</v>
      </c>
      <c r="G448" s="59">
        <f>T448*Mitigations!$K$10</f>
        <v>8</v>
      </c>
      <c r="H448" s="59">
        <f>U448*Mitigations!$K$10</f>
        <v>1</v>
      </c>
      <c r="I448" s="59">
        <f>V448*Mitigations!$K$10</f>
        <v>4</v>
      </c>
      <c r="J448" s="59">
        <f>W448*Mitigations!$K$10</f>
        <v>9</v>
      </c>
      <c r="K448" s="59">
        <f>X448*Mitigations!$L$10</f>
        <v>91</v>
      </c>
      <c r="L448" s="59">
        <f>Y448*Mitigations!$L$10</f>
        <v>36</v>
      </c>
      <c r="M448" s="59">
        <f>Z448*Mitigations!$L$10</f>
        <v>91</v>
      </c>
      <c r="N448" s="59">
        <f>AA448*Mitigations!$L$10</f>
        <v>97</v>
      </c>
      <c r="O448" s="59"/>
      <c r="P448" s="59">
        <v>9.4</v>
      </c>
      <c r="Q448" s="59">
        <v>11.4</v>
      </c>
      <c r="R448" s="59">
        <v>10.53</v>
      </c>
      <c r="S448" s="59">
        <v>6.2100000000000009</v>
      </c>
      <c r="T448" s="59">
        <v>8</v>
      </c>
      <c r="U448" s="59">
        <v>1</v>
      </c>
      <c r="V448" s="59">
        <v>4</v>
      </c>
      <c r="W448" s="59">
        <v>9</v>
      </c>
      <c r="X448" s="59">
        <v>91</v>
      </c>
      <c r="Y448" s="59">
        <v>36</v>
      </c>
      <c r="Z448" s="59">
        <v>91</v>
      </c>
      <c r="AA448" s="59">
        <v>97</v>
      </c>
    </row>
    <row r="449" spans="1:27" x14ac:dyDescent="0.35">
      <c r="A449" s="59"/>
      <c r="B449" s="59"/>
      <c r="C449" s="59">
        <f>P449*Mitigations!$J$10</f>
        <v>8.8000000000000007</v>
      </c>
      <c r="D449" s="59">
        <f>Q449*Mitigations!$J$10</f>
        <v>7.5</v>
      </c>
      <c r="E449" s="59">
        <f>R449*Mitigations!$J$10</f>
        <v>8.73</v>
      </c>
      <c r="F449" s="59">
        <f>S449*Mitigations!$J$10</f>
        <v>8.4600000000000009</v>
      </c>
      <c r="G449" s="59">
        <f>T449*Mitigations!$K$10</f>
        <v>3</v>
      </c>
      <c r="H449" s="59">
        <f>U449*Mitigations!$K$10</f>
        <v>4</v>
      </c>
      <c r="I449" s="59">
        <f>V449*Mitigations!$K$10</f>
        <v>3</v>
      </c>
      <c r="J449" s="59">
        <f>W449*Mitigations!$K$10</f>
        <v>4</v>
      </c>
      <c r="K449" s="59">
        <f>X449*Mitigations!$L$10</f>
        <v>311</v>
      </c>
      <c r="L449" s="59">
        <f>Y449*Mitigations!$L$10</f>
        <v>21</v>
      </c>
      <c r="M449" s="59">
        <f>Z449*Mitigations!$L$10</f>
        <v>66</v>
      </c>
      <c r="N449" s="59">
        <f>AA449*Mitigations!$L$10</f>
        <v>41</v>
      </c>
      <c r="O449" s="59"/>
      <c r="P449" s="59">
        <v>8.8000000000000007</v>
      </c>
      <c r="Q449" s="59">
        <v>7.5</v>
      </c>
      <c r="R449" s="59">
        <v>8.73</v>
      </c>
      <c r="S449" s="59">
        <v>8.4600000000000009</v>
      </c>
      <c r="T449" s="59">
        <v>3</v>
      </c>
      <c r="U449" s="59">
        <v>4</v>
      </c>
      <c r="V449" s="59">
        <v>3</v>
      </c>
      <c r="W449" s="59">
        <v>4</v>
      </c>
      <c r="X449" s="59">
        <v>311</v>
      </c>
      <c r="Y449" s="59">
        <v>21</v>
      </c>
      <c r="Z449" s="59">
        <v>66</v>
      </c>
      <c r="AA449" s="59">
        <v>41</v>
      </c>
    </row>
    <row r="450" spans="1:27" x14ac:dyDescent="0.35">
      <c r="A450" s="59"/>
      <c r="B450" s="59"/>
      <c r="C450" s="59">
        <f>P450*Mitigations!$J$10</f>
        <v>9.3000000000000007</v>
      </c>
      <c r="D450" s="59">
        <f>Q450*Mitigations!$J$10</f>
        <v>8.1999999999999993</v>
      </c>
      <c r="E450" s="59">
        <f>R450*Mitigations!$J$10</f>
        <v>9</v>
      </c>
      <c r="F450" s="59">
        <f>S450*Mitigations!$J$10</f>
        <v>5.7600000000000007</v>
      </c>
      <c r="G450" s="59">
        <f>T450*Mitigations!$K$10</f>
        <v>5</v>
      </c>
      <c r="H450" s="59">
        <f>U450*Mitigations!$K$10</f>
        <v>3</v>
      </c>
      <c r="I450" s="59">
        <f>V450*Mitigations!$K$10</f>
        <v>3</v>
      </c>
      <c r="J450" s="59">
        <f>W450*Mitigations!$K$10</f>
        <v>4</v>
      </c>
      <c r="K450" s="59">
        <f>X450*Mitigations!$L$10</f>
        <v>107</v>
      </c>
      <c r="L450" s="59">
        <f>Y450*Mitigations!$L$10</f>
        <v>26</v>
      </c>
      <c r="M450" s="59">
        <f>Z450*Mitigations!$L$10</f>
        <v>74</v>
      </c>
      <c r="N450" s="59">
        <f>AA450*Mitigations!$L$10</f>
        <v>51</v>
      </c>
      <c r="O450" s="59"/>
      <c r="P450" s="59">
        <v>9.3000000000000007</v>
      </c>
      <c r="Q450" s="59">
        <v>8.1999999999999993</v>
      </c>
      <c r="R450" s="59">
        <v>9</v>
      </c>
      <c r="S450" s="59">
        <v>5.7600000000000007</v>
      </c>
      <c r="T450" s="59">
        <v>5</v>
      </c>
      <c r="U450" s="59">
        <v>3</v>
      </c>
      <c r="V450" s="59">
        <v>3</v>
      </c>
      <c r="W450" s="59">
        <v>4</v>
      </c>
      <c r="X450" s="59">
        <v>107</v>
      </c>
      <c r="Y450" s="59">
        <v>26</v>
      </c>
      <c r="Z450" s="59">
        <v>74</v>
      </c>
      <c r="AA450" s="59">
        <v>51</v>
      </c>
    </row>
    <row r="451" spans="1:27" x14ac:dyDescent="0.35">
      <c r="A451" s="59"/>
      <c r="B451" s="59"/>
      <c r="C451" s="59">
        <f>P451*Mitigations!$J$10</f>
        <v>12.7</v>
      </c>
      <c r="D451" s="59">
        <f>Q451*Mitigations!$J$10</f>
        <v>7.5</v>
      </c>
      <c r="E451" s="59">
        <f>R451*Mitigations!$J$10</f>
        <v>9.5399999999999991</v>
      </c>
      <c r="F451" s="59">
        <f>S451*Mitigations!$J$10</f>
        <v>6.57</v>
      </c>
      <c r="G451" s="59">
        <f>T451*Mitigations!$K$10</f>
        <v>7</v>
      </c>
      <c r="H451" s="59">
        <f>U451*Mitigations!$K$10</f>
        <v>1</v>
      </c>
      <c r="I451" s="59">
        <f>V451*Mitigations!$K$10</f>
        <v>2</v>
      </c>
      <c r="J451" s="59">
        <f>W451*Mitigations!$K$10</f>
        <v>6</v>
      </c>
      <c r="K451" s="59">
        <f>X451*Mitigations!$L$10</f>
        <v>74</v>
      </c>
      <c r="L451" s="59">
        <f>Y451*Mitigations!$L$10</f>
        <v>13</v>
      </c>
      <c r="M451" s="59">
        <f>Z451*Mitigations!$L$10</f>
        <v>110</v>
      </c>
      <c r="N451" s="59">
        <f>AA451*Mitigations!$L$10</f>
        <v>62</v>
      </c>
      <c r="O451" s="59"/>
      <c r="P451" s="59">
        <v>12.7</v>
      </c>
      <c r="Q451" s="59">
        <v>7.5</v>
      </c>
      <c r="R451" s="59">
        <v>9.5399999999999991</v>
      </c>
      <c r="S451" s="59">
        <v>6.57</v>
      </c>
      <c r="T451" s="59">
        <v>7</v>
      </c>
      <c r="U451" s="59">
        <v>1</v>
      </c>
      <c r="V451" s="59">
        <v>2</v>
      </c>
      <c r="W451" s="59">
        <v>6</v>
      </c>
      <c r="X451" s="59">
        <v>74</v>
      </c>
      <c r="Y451" s="59">
        <v>13</v>
      </c>
      <c r="Z451" s="59">
        <v>110</v>
      </c>
      <c r="AA451" s="59">
        <v>62</v>
      </c>
    </row>
    <row r="452" spans="1:27" x14ac:dyDescent="0.35">
      <c r="A452" s="59"/>
      <c r="B452" s="59"/>
      <c r="C452" s="59">
        <f>P452*Mitigations!$J$10</f>
        <v>9.9</v>
      </c>
      <c r="D452" s="59">
        <f>Q452*Mitigations!$J$10</f>
        <v>7.2</v>
      </c>
      <c r="E452" s="59">
        <f>R452*Mitigations!$J$10</f>
        <v>9.2700000000000014</v>
      </c>
      <c r="F452" s="59">
        <f>S452*Mitigations!$J$10</f>
        <v>9.18</v>
      </c>
      <c r="G452" s="59">
        <f>T452*Mitigations!$K$10</f>
        <v>5</v>
      </c>
      <c r="H452" s="59">
        <f>U452*Mitigations!$K$10</f>
        <v>5</v>
      </c>
      <c r="I452" s="59">
        <f>V452*Mitigations!$K$10</f>
        <v>4</v>
      </c>
      <c r="J452" s="59">
        <f>W452*Mitigations!$K$10</f>
        <v>5</v>
      </c>
      <c r="K452" s="59">
        <f>X452*Mitigations!$L$10</f>
        <v>98</v>
      </c>
      <c r="L452" s="59">
        <f>Y452*Mitigations!$L$10</f>
        <v>35</v>
      </c>
      <c r="M452" s="59">
        <f>Z452*Mitigations!$L$10</f>
        <v>97</v>
      </c>
      <c r="N452" s="59">
        <f>AA452*Mitigations!$L$10</f>
        <v>42</v>
      </c>
      <c r="O452" s="59"/>
      <c r="P452" s="59">
        <v>9.9</v>
      </c>
      <c r="Q452" s="59">
        <v>7.2</v>
      </c>
      <c r="R452" s="59">
        <v>9.2700000000000014</v>
      </c>
      <c r="S452" s="59">
        <v>9.18</v>
      </c>
      <c r="T452" s="59">
        <v>5</v>
      </c>
      <c r="U452" s="59">
        <v>5</v>
      </c>
      <c r="V452" s="59">
        <v>4</v>
      </c>
      <c r="W452" s="59">
        <v>5</v>
      </c>
      <c r="X452" s="59">
        <v>98</v>
      </c>
      <c r="Y452" s="59">
        <v>35</v>
      </c>
      <c r="Z452" s="59">
        <v>97</v>
      </c>
      <c r="AA452" s="59">
        <v>42</v>
      </c>
    </row>
    <row r="453" spans="1:27" x14ac:dyDescent="0.35">
      <c r="A453" s="59"/>
      <c r="B453" s="59"/>
      <c r="C453" s="59">
        <f>P453*Mitigations!$J$10</f>
        <v>11.4</v>
      </c>
      <c r="D453" s="59">
        <f>Q453*Mitigations!$J$10</f>
        <v>8.3000000000000007</v>
      </c>
      <c r="E453" s="59">
        <f>R453*Mitigations!$J$10</f>
        <v>7.5600000000000005</v>
      </c>
      <c r="F453" s="59">
        <f>S453*Mitigations!$J$10</f>
        <v>8.4600000000000009</v>
      </c>
      <c r="G453" s="59">
        <f>T453*Mitigations!$K$10</f>
        <v>2</v>
      </c>
      <c r="H453" s="59">
        <f>U453*Mitigations!$K$10</f>
        <v>2</v>
      </c>
      <c r="I453" s="59">
        <f>V453*Mitigations!$K$10</f>
        <v>4</v>
      </c>
      <c r="J453" s="59">
        <f>W453*Mitigations!$K$10</f>
        <v>5</v>
      </c>
      <c r="K453" s="59">
        <f>X453*Mitigations!$L$10</f>
        <v>121</v>
      </c>
      <c r="L453" s="59">
        <f>Y453*Mitigations!$L$10</f>
        <v>91</v>
      </c>
      <c r="M453" s="59">
        <f>Z453*Mitigations!$L$10</f>
        <v>100</v>
      </c>
      <c r="N453" s="59">
        <f>AA453*Mitigations!$L$10</f>
        <v>31</v>
      </c>
      <c r="O453" s="59"/>
      <c r="P453" s="59">
        <v>11.4</v>
      </c>
      <c r="Q453" s="59">
        <v>8.3000000000000007</v>
      </c>
      <c r="R453" s="59">
        <v>7.5600000000000005</v>
      </c>
      <c r="S453" s="59">
        <v>8.4600000000000009</v>
      </c>
      <c r="T453" s="59">
        <v>2</v>
      </c>
      <c r="U453" s="59">
        <v>2</v>
      </c>
      <c r="V453" s="59">
        <v>4</v>
      </c>
      <c r="W453" s="59">
        <v>5</v>
      </c>
      <c r="X453" s="59">
        <v>121</v>
      </c>
      <c r="Y453" s="59">
        <v>91</v>
      </c>
      <c r="Z453" s="59">
        <v>100</v>
      </c>
      <c r="AA453" s="59">
        <v>31</v>
      </c>
    </row>
    <row r="454" spans="1:27" x14ac:dyDescent="0.35">
      <c r="A454" s="59"/>
      <c r="B454" s="59"/>
      <c r="C454" s="59">
        <f>P454*Mitigations!$J$10</f>
        <v>7.8</v>
      </c>
      <c r="D454" s="59">
        <f>Q454*Mitigations!$J$10</f>
        <v>8.1</v>
      </c>
      <c r="E454" s="59">
        <f>R454*Mitigations!$J$10</f>
        <v>7.65</v>
      </c>
      <c r="F454" s="59">
        <f>S454*Mitigations!$J$10</f>
        <v>6.66</v>
      </c>
      <c r="G454" s="59">
        <f>T454*Mitigations!$K$10</f>
        <v>8</v>
      </c>
      <c r="H454" s="59">
        <f>U454*Mitigations!$K$10</f>
        <v>6</v>
      </c>
      <c r="I454" s="59">
        <f>V454*Mitigations!$K$10</f>
        <v>5</v>
      </c>
      <c r="J454" s="59">
        <f>W454*Mitigations!$K$10</f>
        <v>8</v>
      </c>
      <c r="K454" s="59">
        <f>X454*Mitigations!$L$10</f>
        <v>207</v>
      </c>
      <c r="L454" s="59">
        <f>Y454*Mitigations!$L$10</f>
        <v>36</v>
      </c>
      <c r="M454" s="59">
        <f>Z454*Mitigations!$L$10</f>
        <v>83</v>
      </c>
      <c r="N454" s="59">
        <f>AA454*Mitigations!$L$10</f>
        <v>50</v>
      </c>
      <c r="O454" s="59"/>
      <c r="P454" s="59">
        <v>7.8</v>
      </c>
      <c r="Q454" s="59">
        <v>8.1</v>
      </c>
      <c r="R454" s="59">
        <v>7.65</v>
      </c>
      <c r="S454" s="59">
        <v>6.66</v>
      </c>
      <c r="T454" s="59">
        <v>8</v>
      </c>
      <c r="U454" s="59">
        <v>6</v>
      </c>
      <c r="V454" s="59">
        <v>5</v>
      </c>
      <c r="W454" s="59">
        <v>8</v>
      </c>
      <c r="X454" s="59">
        <v>207</v>
      </c>
      <c r="Y454" s="59">
        <v>36</v>
      </c>
      <c r="Z454" s="59">
        <v>83</v>
      </c>
      <c r="AA454" s="59">
        <v>50</v>
      </c>
    </row>
    <row r="455" spans="1:27" x14ac:dyDescent="0.35">
      <c r="A455" s="59"/>
      <c r="B455" s="59"/>
      <c r="C455" s="59">
        <f>P455*Mitigations!$J$10</f>
        <v>10.8</v>
      </c>
      <c r="D455" s="59">
        <f>Q455*Mitigations!$J$10</f>
        <v>8.6999999999999993</v>
      </c>
      <c r="E455" s="59">
        <f>R455*Mitigations!$J$10</f>
        <v>6.03</v>
      </c>
      <c r="F455" s="59">
        <f>S455*Mitigations!$J$10</f>
        <v>6.39</v>
      </c>
      <c r="G455" s="59">
        <f>T455*Mitigations!$K$10</f>
        <v>4</v>
      </c>
      <c r="H455" s="59">
        <f>U455*Mitigations!$K$10</f>
        <v>7</v>
      </c>
      <c r="I455" s="59">
        <f>V455*Mitigations!$K$10</f>
        <v>8</v>
      </c>
      <c r="J455" s="59">
        <f>W455*Mitigations!$K$10</f>
        <v>9</v>
      </c>
      <c r="K455" s="59">
        <f>X455*Mitigations!$L$10</f>
        <v>105</v>
      </c>
      <c r="L455" s="59">
        <f>Y455*Mitigations!$L$10</f>
        <v>26</v>
      </c>
      <c r="M455" s="59">
        <f>Z455*Mitigations!$L$10</f>
        <v>77</v>
      </c>
      <c r="N455" s="59">
        <f>AA455*Mitigations!$L$10</f>
        <v>31</v>
      </c>
      <c r="O455" s="59"/>
      <c r="P455" s="59">
        <v>10.8</v>
      </c>
      <c r="Q455" s="59">
        <v>8.6999999999999993</v>
      </c>
      <c r="R455" s="59">
        <v>6.03</v>
      </c>
      <c r="S455" s="59">
        <v>6.39</v>
      </c>
      <c r="T455" s="59">
        <v>4</v>
      </c>
      <c r="U455" s="59">
        <v>7</v>
      </c>
      <c r="V455" s="59">
        <v>8</v>
      </c>
      <c r="W455" s="59">
        <v>9</v>
      </c>
      <c r="X455" s="59">
        <v>105</v>
      </c>
      <c r="Y455" s="59">
        <v>26</v>
      </c>
      <c r="Z455" s="59">
        <v>77</v>
      </c>
      <c r="AA455" s="59">
        <v>31</v>
      </c>
    </row>
    <row r="456" spans="1:27" x14ac:dyDescent="0.35">
      <c r="A456" s="59"/>
      <c r="B456" s="59"/>
      <c r="C456" s="59">
        <f>P456*Mitigations!$J$10</f>
        <v>12.9</v>
      </c>
      <c r="D456" s="59">
        <f>Q456*Mitigations!$J$10</f>
        <v>9.8000000000000007</v>
      </c>
      <c r="E456" s="59">
        <f>R456*Mitigations!$J$10</f>
        <v>10.53</v>
      </c>
      <c r="F456" s="59">
        <f>S456*Mitigations!$J$10</f>
        <v>6.2100000000000009</v>
      </c>
      <c r="G456" s="59">
        <f>T456*Mitigations!$K$10</f>
        <v>4</v>
      </c>
      <c r="H456" s="59">
        <f>U456*Mitigations!$K$10</f>
        <v>3</v>
      </c>
      <c r="I456" s="59">
        <f>V456*Mitigations!$K$10</f>
        <v>9</v>
      </c>
      <c r="J456" s="59">
        <f>W456*Mitigations!$K$10</f>
        <v>6</v>
      </c>
      <c r="K456" s="59">
        <f>X456*Mitigations!$L$10</f>
        <v>55</v>
      </c>
      <c r="L456" s="59">
        <f>Y456*Mitigations!$L$10</f>
        <v>30</v>
      </c>
      <c r="M456" s="59">
        <f>Z456*Mitigations!$L$10</f>
        <v>109</v>
      </c>
      <c r="N456" s="59">
        <f>AA456*Mitigations!$L$10</f>
        <v>51</v>
      </c>
      <c r="O456" s="59"/>
      <c r="P456" s="59">
        <v>12.9</v>
      </c>
      <c r="Q456" s="59">
        <v>9.8000000000000007</v>
      </c>
      <c r="R456" s="59">
        <v>10.53</v>
      </c>
      <c r="S456" s="59">
        <v>6.2100000000000009</v>
      </c>
      <c r="T456" s="59">
        <v>4</v>
      </c>
      <c r="U456" s="59">
        <v>3</v>
      </c>
      <c r="V456" s="59">
        <v>9</v>
      </c>
      <c r="W456" s="59">
        <v>6</v>
      </c>
      <c r="X456" s="59">
        <v>55</v>
      </c>
      <c r="Y456" s="59">
        <v>30</v>
      </c>
      <c r="Z456" s="59">
        <v>109</v>
      </c>
      <c r="AA456" s="59">
        <v>51</v>
      </c>
    </row>
    <row r="457" spans="1:27" x14ac:dyDescent="0.35">
      <c r="A457" s="59"/>
      <c r="B457" s="59"/>
      <c r="C457" s="59">
        <f>P457*Mitigations!$J$10</f>
        <v>9.6999999999999993</v>
      </c>
      <c r="D457" s="59">
        <f>Q457*Mitigations!$J$10</f>
        <v>6.9</v>
      </c>
      <c r="E457" s="59">
        <f>R457*Mitigations!$J$10</f>
        <v>6.84</v>
      </c>
      <c r="F457" s="59">
        <f>S457*Mitigations!$J$10</f>
        <v>7.9200000000000008</v>
      </c>
      <c r="G457" s="59">
        <f>T457*Mitigations!$K$10</f>
        <v>4</v>
      </c>
      <c r="H457" s="59">
        <f>U457*Mitigations!$K$10</f>
        <v>3</v>
      </c>
      <c r="I457" s="59">
        <f>V457*Mitigations!$K$10</f>
        <v>7</v>
      </c>
      <c r="J457" s="59">
        <f>W457*Mitigations!$K$10</f>
        <v>5</v>
      </c>
      <c r="K457" s="59">
        <f>X457*Mitigations!$L$10</f>
        <v>122</v>
      </c>
      <c r="L457" s="59">
        <f>Y457*Mitigations!$L$10</f>
        <v>47</v>
      </c>
      <c r="M457" s="59">
        <f>Z457*Mitigations!$L$10</f>
        <v>111</v>
      </c>
      <c r="N457" s="59">
        <f>AA457*Mitigations!$L$10</f>
        <v>72</v>
      </c>
      <c r="O457" s="59"/>
      <c r="P457" s="59">
        <v>9.6999999999999993</v>
      </c>
      <c r="Q457" s="59">
        <v>6.9</v>
      </c>
      <c r="R457" s="59">
        <v>6.84</v>
      </c>
      <c r="S457" s="59">
        <v>7.9200000000000008</v>
      </c>
      <c r="T457" s="59">
        <v>4</v>
      </c>
      <c r="U457" s="59">
        <v>3</v>
      </c>
      <c r="V457" s="59">
        <v>7</v>
      </c>
      <c r="W457" s="59">
        <v>5</v>
      </c>
      <c r="X457" s="59">
        <v>122</v>
      </c>
      <c r="Y457" s="59">
        <v>47</v>
      </c>
      <c r="Z457" s="59">
        <v>111</v>
      </c>
      <c r="AA457" s="59">
        <v>72</v>
      </c>
    </row>
    <row r="458" spans="1:27" x14ac:dyDescent="0.35">
      <c r="A458" s="59"/>
      <c r="B458" s="59"/>
      <c r="C458" s="59">
        <f>P458*Mitigations!$J$10</f>
        <v>6.1</v>
      </c>
      <c r="D458" s="59">
        <f>Q458*Mitigations!$J$10</f>
        <v>7.3</v>
      </c>
      <c r="E458" s="59">
        <f>R458*Mitigations!$J$10</f>
        <v>10.89</v>
      </c>
      <c r="F458" s="59">
        <f>S458*Mitigations!$J$10</f>
        <v>8.73</v>
      </c>
      <c r="G458" s="59">
        <f>T458*Mitigations!$K$10</f>
        <v>6</v>
      </c>
      <c r="H458" s="59">
        <f>U458*Mitigations!$K$10</f>
        <v>3</v>
      </c>
      <c r="I458" s="59">
        <f>V458*Mitigations!$K$10</f>
        <v>5</v>
      </c>
      <c r="J458" s="59">
        <f>W458*Mitigations!$K$10</f>
        <v>5</v>
      </c>
      <c r="K458" s="59">
        <f>X458*Mitigations!$L$10</f>
        <v>69</v>
      </c>
      <c r="L458" s="59">
        <f>Y458*Mitigations!$L$10</f>
        <v>48</v>
      </c>
      <c r="M458" s="59">
        <f>Z458*Mitigations!$L$10</f>
        <v>136</v>
      </c>
      <c r="N458" s="59">
        <f>AA458*Mitigations!$L$10</f>
        <v>98</v>
      </c>
      <c r="O458" s="59"/>
      <c r="P458" s="59">
        <v>6.1</v>
      </c>
      <c r="Q458" s="59">
        <v>7.3</v>
      </c>
      <c r="R458" s="59">
        <v>10.89</v>
      </c>
      <c r="S458" s="59">
        <v>8.73</v>
      </c>
      <c r="T458" s="59">
        <v>6</v>
      </c>
      <c r="U458" s="59">
        <v>3</v>
      </c>
      <c r="V458" s="59">
        <v>5</v>
      </c>
      <c r="W458" s="59">
        <v>5</v>
      </c>
      <c r="X458" s="59">
        <v>69</v>
      </c>
      <c r="Y458" s="59">
        <v>48</v>
      </c>
      <c r="Z458" s="59">
        <v>136</v>
      </c>
      <c r="AA458" s="59">
        <v>98</v>
      </c>
    </row>
    <row r="459" spans="1:27" x14ac:dyDescent="0.35">
      <c r="A459" s="59"/>
      <c r="B459" s="59"/>
      <c r="C459" s="59">
        <f>P459*Mitigations!$J$10</f>
        <v>10.1</v>
      </c>
      <c r="D459" s="59">
        <f>Q459*Mitigations!$J$10</f>
        <v>7.6</v>
      </c>
      <c r="E459" s="59">
        <f>R459*Mitigations!$J$10</f>
        <v>8.91</v>
      </c>
      <c r="F459" s="59">
        <f>S459*Mitigations!$J$10</f>
        <v>6.57</v>
      </c>
      <c r="G459" s="59">
        <f>T459*Mitigations!$K$10</f>
        <v>4</v>
      </c>
      <c r="H459" s="59">
        <f>U459*Mitigations!$K$10</f>
        <v>0</v>
      </c>
      <c r="I459" s="59">
        <f>V459*Mitigations!$K$10</f>
        <v>11</v>
      </c>
      <c r="J459" s="59">
        <f>W459*Mitigations!$K$10</f>
        <v>6</v>
      </c>
      <c r="K459" s="59">
        <f>X459*Mitigations!$L$10</f>
        <v>121</v>
      </c>
      <c r="L459" s="59">
        <f>Y459*Mitigations!$L$10</f>
        <v>43</v>
      </c>
      <c r="M459" s="59">
        <f>Z459*Mitigations!$L$10</f>
        <v>128</v>
      </c>
      <c r="N459" s="59">
        <f>AA459*Mitigations!$L$10</f>
        <v>51</v>
      </c>
      <c r="O459" s="59"/>
      <c r="P459" s="59">
        <v>10.1</v>
      </c>
      <c r="Q459" s="59">
        <v>7.6</v>
      </c>
      <c r="R459" s="59">
        <v>8.91</v>
      </c>
      <c r="S459" s="59">
        <v>6.57</v>
      </c>
      <c r="T459" s="59">
        <v>4</v>
      </c>
      <c r="U459" s="59">
        <v>0</v>
      </c>
      <c r="V459" s="59">
        <v>11</v>
      </c>
      <c r="W459" s="59">
        <v>6</v>
      </c>
      <c r="X459" s="59">
        <v>121</v>
      </c>
      <c r="Y459" s="59">
        <v>43</v>
      </c>
      <c r="Z459" s="59">
        <v>128</v>
      </c>
      <c r="AA459" s="59">
        <v>51</v>
      </c>
    </row>
    <row r="460" spans="1:27" x14ac:dyDescent="0.35">
      <c r="A460" s="59"/>
      <c r="B460" s="59"/>
      <c r="C460" s="59">
        <f>P460*Mitigations!$J$10</f>
        <v>13.4</v>
      </c>
      <c r="D460" s="59">
        <f>Q460*Mitigations!$J$10</f>
        <v>5.8</v>
      </c>
      <c r="E460" s="59">
        <f>R460*Mitigations!$J$10</f>
        <v>11.879999999999999</v>
      </c>
      <c r="F460" s="59">
        <f>S460*Mitigations!$J$10</f>
        <v>6.84</v>
      </c>
      <c r="G460" s="59">
        <f>T460*Mitigations!$K$10</f>
        <v>2</v>
      </c>
      <c r="H460" s="59">
        <f>U460*Mitigations!$K$10</f>
        <v>2</v>
      </c>
      <c r="I460" s="59">
        <f>V460*Mitigations!$K$10</f>
        <v>5</v>
      </c>
      <c r="J460" s="59">
        <f>W460*Mitigations!$K$10</f>
        <v>5</v>
      </c>
      <c r="K460" s="59">
        <f>X460*Mitigations!$L$10</f>
        <v>147</v>
      </c>
      <c r="L460" s="59">
        <f>Y460*Mitigations!$L$10</f>
        <v>52</v>
      </c>
      <c r="M460" s="59">
        <f>Z460*Mitigations!$L$10</f>
        <v>28</v>
      </c>
      <c r="N460" s="59">
        <f>AA460*Mitigations!$L$10</f>
        <v>57</v>
      </c>
      <c r="O460" s="59"/>
      <c r="P460" s="59">
        <v>13.4</v>
      </c>
      <c r="Q460" s="59">
        <v>5.8</v>
      </c>
      <c r="R460" s="59">
        <v>11.879999999999999</v>
      </c>
      <c r="S460" s="59">
        <v>6.84</v>
      </c>
      <c r="T460" s="59">
        <v>2</v>
      </c>
      <c r="U460" s="59">
        <v>2</v>
      </c>
      <c r="V460" s="59">
        <v>5</v>
      </c>
      <c r="W460" s="59">
        <v>5</v>
      </c>
      <c r="X460" s="59">
        <v>147</v>
      </c>
      <c r="Y460" s="59">
        <v>52</v>
      </c>
      <c r="Z460" s="59">
        <v>28</v>
      </c>
      <c r="AA460" s="59">
        <v>57</v>
      </c>
    </row>
    <row r="461" spans="1:27" x14ac:dyDescent="0.35">
      <c r="A461" s="59"/>
      <c r="B461" s="59"/>
      <c r="C461" s="59">
        <f>P461*Mitigations!$J$10</f>
        <v>9.1999999999999993</v>
      </c>
      <c r="D461" s="59">
        <f>Q461*Mitigations!$J$10</f>
        <v>9.1999999999999993</v>
      </c>
      <c r="E461" s="59">
        <f>R461*Mitigations!$J$10</f>
        <v>8.5500000000000007</v>
      </c>
      <c r="F461" s="59">
        <f>S461*Mitigations!$J$10</f>
        <v>6.03</v>
      </c>
      <c r="G461" s="59">
        <f>T461*Mitigations!$K$10</f>
        <v>3</v>
      </c>
      <c r="H461" s="59">
        <f>U461*Mitigations!$K$10</f>
        <v>3</v>
      </c>
      <c r="I461" s="59">
        <f>V461*Mitigations!$K$10</f>
        <v>4</v>
      </c>
      <c r="J461" s="59">
        <f>W461*Mitigations!$K$10</f>
        <v>3</v>
      </c>
      <c r="K461" s="59">
        <f>X461*Mitigations!$L$10</f>
        <v>164</v>
      </c>
      <c r="L461" s="59">
        <f>Y461*Mitigations!$L$10</f>
        <v>42</v>
      </c>
      <c r="M461" s="59">
        <f>Z461*Mitigations!$L$10</f>
        <v>66</v>
      </c>
      <c r="N461" s="59">
        <f>AA461*Mitigations!$L$10</f>
        <v>36</v>
      </c>
      <c r="O461" s="59"/>
      <c r="P461" s="59">
        <v>9.1999999999999993</v>
      </c>
      <c r="Q461" s="59">
        <v>9.1999999999999993</v>
      </c>
      <c r="R461" s="59">
        <v>8.5500000000000007</v>
      </c>
      <c r="S461" s="59">
        <v>6.03</v>
      </c>
      <c r="T461" s="59">
        <v>3</v>
      </c>
      <c r="U461" s="59">
        <v>3</v>
      </c>
      <c r="V461" s="59">
        <v>4</v>
      </c>
      <c r="W461" s="59">
        <v>3</v>
      </c>
      <c r="X461" s="59">
        <v>164</v>
      </c>
      <c r="Y461" s="59">
        <v>42</v>
      </c>
      <c r="Z461" s="59">
        <v>66</v>
      </c>
      <c r="AA461" s="59">
        <v>36</v>
      </c>
    </row>
    <row r="462" spans="1:27" x14ac:dyDescent="0.35">
      <c r="A462" s="59"/>
      <c r="B462" s="59"/>
      <c r="C462" s="59">
        <f>P462*Mitigations!$J$10</f>
        <v>8.8000000000000007</v>
      </c>
      <c r="D462" s="59">
        <f>Q462*Mitigations!$J$10</f>
        <v>6.9</v>
      </c>
      <c r="E462" s="59">
        <f>R462*Mitigations!$J$10</f>
        <v>7.38</v>
      </c>
      <c r="F462" s="59">
        <f>S462*Mitigations!$J$10</f>
        <v>7.8299999999999992</v>
      </c>
      <c r="G462" s="59">
        <f>T462*Mitigations!$K$10</f>
        <v>2</v>
      </c>
      <c r="H462" s="59">
        <f>U462*Mitigations!$K$10</f>
        <v>1</v>
      </c>
      <c r="I462" s="59">
        <f>V462*Mitigations!$K$10</f>
        <v>8</v>
      </c>
      <c r="J462" s="59">
        <f>W462*Mitigations!$K$10</f>
        <v>12</v>
      </c>
      <c r="K462" s="59">
        <f>X462*Mitigations!$L$10</f>
        <v>143</v>
      </c>
      <c r="L462" s="59">
        <f>Y462*Mitigations!$L$10</f>
        <v>30</v>
      </c>
      <c r="M462" s="59">
        <f>Z462*Mitigations!$L$10</f>
        <v>29</v>
      </c>
      <c r="N462" s="59">
        <f>AA462*Mitigations!$L$10</f>
        <v>43</v>
      </c>
      <c r="O462" s="59"/>
      <c r="P462" s="59">
        <v>8.8000000000000007</v>
      </c>
      <c r="Q462" s="59">
        <v>6.9</v>
      </c>
      <c r="R462" s="59">
        <v>7.38</v>
      </c>
      <c r="S462" s="59">
        <v>7.8299999999999992</v>
      </c>
      <c r="T462" s="59">
        <v>2</v>
      </c>
      <c r="U462" s="59">
        <v>1</v>
      </c>
      <c r="V462" s="59">
        <v>8</v>
      </c>
      <c r="W462" s="59">
        <v>12</v>
      </c>
      <c r="X462" s="59">
        <v>143</v>
      </c>
      <c r="Y462" s="59">
        <v>30</v>
      </c>
      <c r="Z462" s="59">
        <v>29</v>
      </c>
      <c r="AA462" s="59">
        <v>43</v>
      </c>
    </row>
    <row r="463" spans="1:27" x14ac:dyDescent="0.35">
      <c r="A463" s="59"/>
      <c r="B463" s="59"/>
      <c r="C463" s="59">
        <f>P463*Mitigations!$J$10</f>
        <v>7.3</v>
      </c>
      <c r="D463" s="59">
        <f>Q463*Mitigations!$J$10</f>
        <v>7.3</v>
      </c>
      <c r="E463" s="59">
        <f>R463*Mitigations!$J$10</f>
        <v>7.11</v>
      </c>
      <c r="F463" s="59">
        <f>S463*Mitigations!$J$10</f>
        <v>7.8299999999999992</v>
      </c>
      <c r="G463" s="59">
        <f>T463*Mitigations!$K$10</f>
        <v>8</v>
      </c>
      <c r="H463" s="59">
        <f>U463*Mitigations!$K$10</f>
        <v>5</v>
      </c>
      <c r="I463" s="59">
        <f>V463*Mitigations!$K$10</f>
        <v>8</v>
      </c>
      <c r="J463" s="59">
        <f>W463*Mitigations!$K$10</f>
        <v>8</v>
      </c>
      <c r="K463" s="59">
        <f>X463*Mitigations!$L$10</f>
        <v>178</v>
      </c>
      <c r="L463" s="59">
        <f>Y463*Mitigations!$L$10</f>
        <v>27</v>
      </c>
      <c r="M463" s="59">
        <f>Z463*Mitigations!$L$10</f>
        <v>64</v>
      </c>
      <c r="N463" s="59">
        <f>AA463*Mitigations!$L$10</f>
        <v>99</v>
      </c>
      <c r="O463" s="59"/>
      <c r="P463" s="59">
        <v>7.3</v>
      </c>
      <c r="Q463" s="59">
        <v>7.3</v>
      </c>
      <c r="R463" s="59">
        <v>7.11</v>
      </c>
      <c r="S463" s="59">
        <v>7.8299999999999992</v>
      </c>
      <c r="T463" s="59">
        <v>8</v>
      </c>
      <c r="U463" s="59">
        <v>5</v>
      </c>
      <c r="V463" s="59">
        <v>8</v>
      </c>
      <c r="W463" s="59">
        <v>8</v>
      </c>
      <c r="X463" s="59">
        <v>178</v>
      </c>
      <c r="Y463" s="59">
        <v>27</v>
      </c>
      <c r="Z463" s="59">
        <v>64</v>
      </c>
      <c r="AA463" s="59">
        <v>99</v>
      </c>
    </row>
    <row r="464" spans="1:27" x14ac:dyDescent="0.35">
      <c r="A464" s="59"/>
      <c r="B464" s="59"/>
      <c r="C464" s="59">
        <f>P464*Mitigations!$J$10</f>
        <v>9.6999999999999993</v>
      </c>
      <c r="D464" s="59">
        <f>Q464*Mitigations!$J$10</f>
        <v>8.8000000000000007</v>
      </c>
      <c r="E464" s="59">
        <f>R464*Mitigations!$J$10</f>
        <v>6.75</v>
      </c>
      <c r="F464" s="59">
        <f>S464*Mitigations!$J$10</f>
        <v>7.29</v>
      </c>
      <c r="G464" s="59">
        <f>T464*Mitigations!$K$10</f>
        <v>5</v>
      </c>
      <c r="H464" s="59">
        <f>U464*Mitigations!$K$10</f>
        <v>2</v>
      </c>
      <c r="I464" s="59">
        <f>V464*Mitigations!$K$10</f>
        <v>6</v>
      </c>
      <c r="J464" s="59">
        <f>W464*Mitigations!$K$10</f>
        <v>9</v>
      </c>
      <c r="K464" s="59">
        <f>X464*Mitigations!$L$10</f>
        <v>118</v>
      </c>
      <c r="L464" s="59">
        <f>Y464*Mitigations!$L$10</f>
        <v>27</v>
      </c>
      <c r="M464" s="59">
        <f>Z464*Mitigations!$L$10</f>
        <v>204</v>
      </c>
      <c r="N464" s="59">
        <f>AA464*Mitigations!$L$10</f>
        <v>46</v>
      </c>
      <c r="O464" s="59"/>
      <c r="P464" s="59">
        <v>9.6999999999999993</v>
      </c>
      <c r="Q464" s="59">
        <v>8.8000000000000007</v>
      </c>
      <c r="R464" s="59">
        <v>6.75</v>
      </c>
      <c r="S464" s="59">
        <v>7.29</v>
      </c>
      <c r="T464" s="59">
        <v>5</v>
      </c>
      <c r="U464" s="59">
        <v>2</v>
      </c>
      <c r="V464" s="59">
        <v>6</v>
      </c>
      <c r="W464" s="59">
        <v>9</v>
      </c>
      <c r="X464" s="59">
        <v>118</v>
      </c>
      <c r="Y464" s="59">
        <v>27</v>
      </c>
      <c r="Z464" s="59">
        <v>204</v>
      </c>
      <c r="AA464" s="59">
        <v>46</v>
      </c>
    </row>
    <row r="465" spans="1:27" x14ac:dyDescent="0.35">
      <c r="A465" s="59"/>
      <c r="B465" s="59"/>
      <c r="C465" s="59">
        <f>P465*Mitigations!$J$10</f>
        <v>9.8000000000000007</v>
      </c>
      <c r="D465" s="59">
        <f>Q465*Mitigations!$J$10</f>
        <v>8.8000000000000007</v>
      </c>
      <c r="E465" s="59">
        <f>R465*Mitigations!$J$10</f>
        <v>9.7200000000000006</v>
      </c>
      <c r="F465" s="59">
        <f>S465*Mitigations!$J$10</f>
        <v>7.02</v>
      </c>
      <c r="G465" s="59">
        <f>T465*Mitigations!$K$10</f>
        <v>2</v>
      </c>
      <c r="H465" s="59">
        <f>U465*Mitigations!$K$10</f>
        <v>3</v>
      </c>
      <c r="I465" s="59">
        <f>V465*Mitigations!$K$10</f>
        <v>5</v>
      </c>
      <c r="J465" s="59">
        <f>W465*Mitigations!$K$10</f>
        <v>7</v>
      </c>
      <c r="K465" s="59">
        <f>X465*Mitigations!$L$10</f>
        <v>104</v>
      </c>
      <c r="L465" s="59">
        <f>Y465*Mitigations!$L$10</f>
        <v>32</v>
      </c>
      <c r="M465" s="59">
        <f>Z465*Mitigations!$L$10</f>
        <v>52</v>
      </c>
      <c r="N465" s="59">
        <f>AA465*Mitigations!$L$10</f>
        <v>45</v>
      </c>
      <c r="O465" s="59"/>
      <c r="P465" s="59">
        <v>9.8000000000000007</v>
      </c>
      <c r="Q465" s="59">
        <v>8.8000000000000007</v>
      </c>
      <c r="R465" s="59">
        <v>9.7200000000000006</v>
      </c>
      <c r="S465" s="59">
        <v>7.02</v>
      </c>
      <c r="T465" s="59">
        <v>2</v>
      </c>
      <c r="U465" s="59">
        <v>3</v>
      </c>
      <c r="V465" s="59">
        <v>5</v>
      </c>
      <c r="W465" s="59">
        <v>7</v>
      </c>
      <c r="X465" s="59">
        <v>104</v>
      </c>
      <c r="Y465" s="59">
        <v>32</v>
      </c>
      <c r="Z465" s="59">
        <v>52</v>
      </c>
      <c r="AA465" s="59">
        <v>45</v>
      </c>
    </row>
    <row r="466" spans="1:27" x14ac:dyDescent="0.35">
      <c r="A466" s="59"/>
      <c r="B466" s="59"/>
      <c r="C466" s="59">
        <f>P466*Mitigations!$J$10</f>
        <v>9.6</v>
      </c>
      <c r="D466" s="59">
        <f>Q466*Mitigations!$J$10</f>
        <v>8</v>
      </c>
      <c r="E466" s="59">
        <f>R466*Mitigations!$J$10</f>
        <v>7.9200000000000008</v>
      </c>
      <c r="F466" s="59">
        <f>S466*Mitigations!$J$10</f>
        <v>6.9300000000000006</v>
      </c>
      <c r="G466" s="59">
        <f>T466*Mitigations!$K$10</f>
        <v>3</v>
      </c>
      <c r="H466" s="59">
        <f>U466*Mitigations!$K$10</f>
        <v>2</v>
      </c>
      <c r="I466" s="59">
        <f>V466*Mitigations!$K$10</f>
        <v>10</v>
      </c>
      <c r="J466" s="59">
        <f>W466*Mitigations!$K$10</f>
        <v>3</v>
      </c>
      <c r="K466" s="59">
        <f>X466*Mitigations!$L$10</f>
        <v>188</v>
      </c>
      <c r="L466" s="59">
        <f>Y466*Mitigations!$L$10</f>
        <v>31</v>
      </c>
      <c r="M466" s="59">
        <f>Z466*Mitigations!$L$10</f>
        <v>86</v>
      </c>
      <c r="N466" s="59">
        <f>AA466*Mitigations!$L$10</f>
        <v>77</v>
      </c>
      <c r="O466" s="59"/>
      <c r="P466" s="59">
        <v>9.6</v>
      </c>
      <c r="Q466" s="59">
        <v>8</v>
      </c>
      <c r="R466" s="59">
        <v>7.9200000000000008</v>
      </c>
      <c r="S466" s="59">
        <v>6.9300000000000006</v>
      </c>
      <c r="T466" s="59">
        <v>3</v>
      </c>
      <c r="U466" s="59">
        <v>2</v>
      </c>
      <c r="V466" s="59">
        <v>10</v>
      </c>
      <c r="W466" s="59">
        <v>3</v>
      </c>
      <c r="X466" s="59">
        <v>188</v>
      </c>
      <c r="Y466" s="59">
        <v>31</v>
      </c>
      <c r="Z466" s="59">
        <v>86</v>
      </c>
      <c r="AA466" s="59">
        <v>77</v>
      </c>
    </row>
    <row r="467" spans="1:27" x14ac:dyDescent="0.35">
      <c r="A467" s="59"/>
      <c r="B467" s="59"/>
      <c r="C467" s="59">
        <f>P467*Mitigations!$J$10</f>
        <v>12.3</v>
      </c>
      <c r="D467" s="59">
        <f>Q467*Mitigations!$J$10</f>
        <v>6.8</v>
      </c>
      <c r="E467" s="59">
        <f>R467*Mitigations!$J$10</f>
        <v>10.53</v>
      </c>
      <c r="F467" s="59">
        <f>S467*Mitigations!$J$10</f>
        <v>7.02</v>
      </c>
      <c r="G467" s="59">
        <f>T467*Mitigations!$K$10</f>
        <v>6</v>
      </c>
      <c r="H467" s="59">
        <f>U467*Mitigations!$K$10</f>
        <v>4</v>
      </c>
      <c r="I467" s="59">
        <f>V467*Mitigations!$K$10</f>
        <v>5</v>
      </c>
      <c r="J467" s="59">
        <f>W467*Mitigations!$K$10</f>
        <v>7</v>
      </c>
      <c r="K467" s="59">
        <f>X467*Mitigations!$L$10</f>
        <v>131</v>
      </c>
      <c r="L467" s="59">
        <f>Y467*Mitigations!$L$10</f>
        <v>21</v>
      </c>
      <c r="M467" s="59">
        <f>Z467*Mitigations!$L$10</f>
        <v>99</v>
      </c>
      <c r="N467" s="59">
        <f>AA467*Mitigations!$L$10</f>
        <v>65</v>
      </c>
      <c r="O467" s="59"/>
      <c r="P467" s="59">
        <v>12.3</v>
      </c>
      <c r="Q467" s="59">
        <v>6.8</v>
      </c>
      <c r="R467" s="59">
        <v>10.53</v>
      </c>
      <c r="S467" s="59">
        <v>7.02</v>
      </c>
      <c r="T467" s="59">
        <v>6</v>
      </c>
      <c r="U467" s="59">
        <v>4</v>
      </c>
      <c r="V467" s="59">
        <v>5</v>
      </c>
      <c r="W467" s="59">
        <v>7</v>
      </c>
      <c r="X467" s="59">
        <v>131</v>
      </c>
      <c r="Y467" s="59">
        <v>21</v>
      </c>
      <c r="Z467" s="59">
        <v>99</v>
      </c>
      <c r="AA467" s="59">
        <v>65</v>
      </c>
    </row>
    <row r="468" spans="1:27" x14ac:dyDescent="0.35">
      <c r="A468" s="59"/>
      <c r="B468" s="59"/>
      <c r="C468" s="59">
        <f>P468*Mitigations!$J$10</f>
        <v>18.100000000000001</v>
      </c>
      <c r="D468" s="59">
        <f>Q468*Mitigations!$J$10</f>
        <v>8.1</v>
      </c>
      <c r="E468" s="59">
        <f>R468*Mitigations!$J$10</f>
        <v>10.71</v>
      </c>
      <c r="F468" s="59">
        <f>S468*Mitigations!$J$10</f>
        <v>6.66</v>
      </c>
      <c r="G468" s="59">
        <f>T468*Mitigations!$K$10</f>
        <v>8</v>
      </c>
      <c r="H468" s="59">
        <f>U468*Mitigations!$K$10</f>
        <v>1</v>
      </c>
      <c r="I468" s="59">
        <f>V468*Mitigations!$K$10</f>
        <v>2</v>
      </c>
      <c r="J468" s="59">
        <f>W468*Mitigations!$K$10</f>
        <v>3</v>
      </c>
      <c r="K468" s="59">
        <f>X468*Mitigations!$L$10</f>
        <v>156</v>
      </c>
      <c r="L468" s="59">
        <f>Y468*Mitigations!$L$10</f>
        <v>44</v>
      </c>
      <c r="M468" s="59">
        <f>Z468*Mitigations!$L$10</f>
        <v>75</v>
      </c>
      <c r="N468" s="59">
        <f>AA468*Mitigations!$L$10</f>
        <v>44</v>
      </c>
      <c r="O468" s="59"/>
      <c r="P468" s="59">
        <v>18.100000000000001</v>
      </c>
      <c r="Q468" s="59">
        <v>8.1</v>
      </c>
      <c r="R468" s="59">
        <v>10.71</v>
      </c>
      <c r="S468" s="59">
        <v>6.66</v>
      </c>
      <c r="T468" s="59">
        <v>8</v>
      </c>
      <c r="U468" s="59">
        <v>1</v>
      </c>
      <c r="V468" s="59">
        <v>2</v>
      </c>
      <c r="W468" s="59">
        <v>3</v>
      </c>
      <c r="X468" s="59">
        <v>156</v>
      </c>
      <c r="Y468" s="59">
        <v>44</v>
      </c>
      <c r="Z468" s="59">
        <v>75</v>
      </c>
      <c r="AA468" s="59">
        <v>44</v>
      </c>
    </row>
    <row r="469" spans="1:27" x14ac:dyDescent="0.35">
      <c r="A469" s="59"/>
      <c r="B469" s="59"/>
      <c r="C469" s="59">
        <f>P469*Mitigations!$J$10</f>
        <v>9.1</v>
      </c>
      <c r="D469" s="59">
        <f>Q469*Mitigations!$J$10</f>
        <v>8.6999999999999993</v>
      </c>
      <c r="E469" s="59">
        <f>R469*Mitigations!$J$10</f>
        <v>12.24</v>
      </c>
      <c r="F469" s="59">
        <f>S469*Mitigations!$J$10</f>
        <v>6.57</v>
      </c>
      <c r="G469" s="59">
        <f>T469*Mitigations!$K$10</f>
        <v>3</v>
      </c>
      <c r="H469" s="59">
        <f>U469*Mitigations!$K$10</f>
        <v>4</v>
      </c>
      <c r="I469" s="59">
        <f>V469*Mitigations!$K$10</f>
        <v>8</v>
      </c>
      <c r="J469" s="59">
        <f>W469*Mitigations!$K$10</f>
        <v>9</v>
      </c>
      <c r="K469" s="59">
        <f>X469*Mitigations!$L$10</f>
        <v>159</v>
      </c>
      <c r="L469" s="59">
        <f>Y469*Mitigations!$L$10</f>
        <v>32</v>
      </c>
      <c r="M469" s="59">
        <f>Z469*Mitigations!$L$10</f>
        <v>107</v>
      </c>
      <c r="N469" s="59">
        <f>AA469*Mitigations!$L$10</f>
        <v>67</v>
      </c>
      <c r="O469" s="59"/>
      <c r="P469" s="59">
        <v>9.1</v>
      </c>
      <c r="Q469" s="59">
        <v>8.6999999999999993</v>
      </c>
      <c r="R469" s="59">
        <v>12.24</v>
      </c>
      <c r="S469" s="59">
        <v>6.57</v>
      </c>
      <c r="T469" s="59">
        <v>3</v>
      </c>
      <c r="U469" s="59">
        <v>4</v>
      </c>
      <c r="V469" s="59">
        <v>8</v>
      </c>
      <c r="W469" s="59">
        <v>9</v>
      </c>
      <c r="X469" s="59">
        <v>159</v>
      </c>
      <c r="Y469" s="59">
        <v>32</v>
      </c>
      <c r="Z469" s="59">
        <v>107</v>
      </c>
      <c r="AA469" s="59">
        <v>67</v>
      </c>
    </row>
    <row r="470" spans="1:27" x14ac:dyDescent="0.35">
      <c r="A470" s="59"/>
      <c r="B470" s="59"/>
      <c r="C470" s="59">
        <f>P470*Mitigations!$J$10</f>
        <v>9.1999999999999993</v>
      </c>
      <c r="D470" s="59">
        <f>Q470*Mitigations!$J$10</f>
        <v>6.1</v>
      </c>
      <c r="E470" s="59">
        <f>R470*Mitigations!$J$10</f>
        <v>11.520000000000001</v>
      </c>
      <c r="F470" s="59">
        <f>S470*Mitigations!$J$10</f>
        <v>7.2</v>
      </c>
      <c r="G470" s="59">
        <f>T470*Mitigations!$K$10</f>
        <v>1</v>
      </c>
      <c r="H470" s="59">
        <f>U470*Mitigations!$K$10</f>
        <v>3</v>
      </c>
      <c r="I470" s="59">
        <f>V470*Mitigations!$K$10</f>
        <v>6</v>
      </c>
      <c r="J470" s="59">
        <f>W470*Mitigations!$K$10</f>
        <v>7</v>
      </c>
      <c r="K470" s="59">
        <f>X470*Mitigations!$L$10</f>
        <v>76</v>
      </c>
      <c r="L470" s="59">
        <f>Y470*Mitigations!$L$10</f>
        <v>48</v>
      </c>
      <c r="M470" s="59">
        <f>Z470*Mitigations!$L$10</f>
        <v>73</v>
      </c>
      <c r="N470" s="59">
        <f>AA470*Mitigations!$L$10</f>
        <v>112</v>
      </c>
      <c r="O470" s="59"/>
      <c r="P470" s="59">
        <v>9.1999999999999993</v>
      </c>
      <c r="Q470" s="59">
        <v>6.1</v>
      </c>
      <c r="R470" s="59">
        <v>11.520000000000001</v>
      </c>
      <c r="S470" s="59">
        <v>7.2</v>
      </c>
      <c r="T470" s="59">
        <v>1</v>
      </c>
      <c r="U470" s="59">
        <v>3</v>
      </c>
      <c r="V470" s="59">
        <v>6</v>
      </c>
      <c r="W470" s="59">
        <v>7</v>
      </c>
      <c r="X470" s="59">
        <v>76</v>
      </c>
      <c r="Y470" s="59">
        <v>48</v>
      </c>
      <c r="Z470" s="59">
        <v>73</v>
      </c>
      <c r="AA470" s="59">
        <v>112</v>
      </c>
    </row>
    <row r="471" spans="1:27" x14ac:dyDescent="0.35">
      <c r="A471" s="59"/>
      <c r="B471" s="59"/>
      <c r="C471" s="59">
        <f>P471*Mitigations!$J$10</f>
        <v>5.9</v>
      </c>
      <c r="D471" s="59">
        <f>Q471*Mitigations!$J$10</f>
        <v>9.1999999999999993</v>
      </c>
      <c r="E471" s="59">
        <f>R471*Mitigations!$J$10</f>
        <v>9.629999999999999</v>
      </c>
      <c r="F471" s="59">
        <f>S471*Mitigations!$J$10</f>
        <v>6.39</v>
      </c>
      <c r="G471" s="59">
        <f>T471*Mitigations!$K$10</f>
        <v>5</v>
      </c>
      <c r="H471" s="59">
        <f>U471*Mitigations!$K$10</f>
        <v>3</v>
      </c>
      <c r="I471" s="59">
        <f>V471*Mitigations!$K$10</f>
        <v>2</v>
      </c>
      <c r="J471" s="59">
        <f>W471*Mitigations!$K$10</f>
        <v>1</v>
      </c>
      <c r="K471" s="59">
        <f>X471*Mitigations!$L$10</f>
        <v>127</v>
      </c>
      <c r="L471" s="59">
        <f>Y471*Mitigations!$L$10</f>
        <v>24</v>
      </c>
      <c r="M471" s="59">
        <f>Z471*Mitigations!$L$10</f>
        <v>81</v>
      </c>
      <c r="N471" s="59">
        <f>AA471*Mitigations!$L$10</f>
        <v>30</v>
      </c>
      <c r="O471" s="59"/>
      <c r="P471" s="59">
        <v>5.9</v>
      </c>
      <c r="Q471" s="59">
        <v>9.1999999999999993</v>
      </c>
      <c r="R471" s="59">
        <v>9.629999999999999</v>
      </c>
      <c r="S471" s="59">
        <v>6.39</v>
      </c>
      <c r="T471" s="59">
        <v>5</v>
      </c>
      <c r="U471" s="59">
        <v>3</v>
      </c>
      <c r="V471" s="59">
        <v>2</v>
      </c>
      <c r="W471" s="59">
        <v>1</v>
      </c>
      <c r="X471" s="59">
        <v>127</v>
      </c>
      <c r="Y471" s="59">
        <v>24</v>
      </c>
      <c r="Z471" s="59">
        <v>81</v>
      </c>
      <c r="AA471" s="59">
        <v>30</v>
      </c>
    </row>
    <row r="472" spans="1:27" x14ac:dyDescent="0.35">
      <c r="A472" s="59"/>
      <c r="B472" s="59"/>
      <c r="C472" s="59">
        <f>P472*Mitigations!$J$10</f>
        <v>10.199999999999999</v>
      </c>
      <c r="D472" s="59">
        <f>Q472*Mitigations!$J$10</f>
        <v>7.1</v>
      </c>
      <c r="E472" s="59">
        <f>R472*Mitigations!$J$10</f>
        <v>7.29</v>
      </c>
      <c r="F472" s="59">
        <f>S472*Mitigations!$J$10</f>
        <v>6.75</v>
      </c>
      <c r="G472" s="59">
        <f>T472*Mitigations!$K$10</f>
        <v>8</v>
      </c>
      <c r="H472" s="59">
        <f>U472*Mitigations!$K$10</f>
        <v>6</v>
      </c>
      <c r="I472" s="59">
        <f>V472*Mitigations!$K$10</f>
        <v>9</v>
      </c>
      <c r="J472" s="59">
        <f>W472*Mitigations!$K$10</f>
        <v>12</v>
      </c>
      <c r="K472" s="59">
        <f>X472*Mitigations!$L$10</f>
        <v>108</v>
      </c>
      <c r="L472" s="59">
        <f>Y472*Mitigations!$L$10</f>
        <v>50</v>
      </c>
      <c r="M472" s="59">
        <f>Z472*Mitigations!$L$10</f>
        <v>58</v>
      </c>
      <c r="N472" s="59">
        <f>AA472*Mitigations!$L$10</f>
        <v>61</v>
      </c>
      <c r="O472" s="59"/>
      <c r="P472" s="59">
        <v>10.199999999999999</v>
      </c>
      <c r="Q472" s="59">
        <v>7.1</v>
      </c>
      <c r="R472" s="59">
        <v>7.29</v>
      </c>
      <c r="S472" s="59">
        <v>6.75</v>
      </c>
      <c r="T472" s="59">
        <v>8</v>
      </c>
      <c r="U472" s="59">
        <v>6</v>
      </c>
      <c r="V472" s="59">
        <v>9</v>
      </c>
      <c r="W472" s="59">
        <v>12</v>
      </c>
      <c r="X472" s="59">
        <v>108</v>
      </c>
      <c r="Y472" s="59">
        <v>50</v>
      </c>
      <c r="Z472" s="59">
        <v>58</v>
      </c>
      <c r="AA472" s="59">
        <v>61</v>
      </c>
    </row>
    <row r="473" spans="1:27" x14ac:dyDescent="0.35">
      <c r="A473" s="59"/>
      <c r="B473" s="59"/>
      <c r="C473" s="59">
        <f>P473*Mitigations!$J$10</f>
        <v>13.7</v>
      </c>
      <c r="D473" s="59">
        <f>Q473*Mitigations!$J$10</f>
        <v>8.6999999999999993</v>
      </c>
      <c r="E473" s="59">
        <f>R473*Mitigations!$J$10</f>
        <v>9.7200000000000006</v>
      </c>
      <c r="F473" s="59">
        <f>S473*Mitigations!$J$10</f>
        <v>7.9200000000000008</v>
      </c>
      <c r="G473" s="59">
        <f>T473*Mitigations!$K$10</f>
        <v>1</v>
      </c>
      <c r="H473" s="59">
        <f>U473*Mitigations!$K$10</f>
        <v>3</v>
      </c>
      <c r="I473" s="59">
        <f>V473*Mitigations!$K$10</f>
        <v>6</v>
      </c>
      <c r="J473" s="59">
        <f>W473*Mitigations!$K$10</f>
        <v>5</v>
      </c>
      <c r="K473" s="59">
        <f>X473*Mitigations!$L$10</f>
        <v>196</v>
      </c>
      <c r="L473" s="59">
        <f>Y473*Mitigations!$L$10</f>
        <v>52</v>
      </c>
      <c r="M473" s="59">
        <f>Z473*Mitigations!$L$10</f>
        <v>90</v>
      </c>
      <c r="N473" s="59">
        <f>AA473*Mitigations!$L$10</f>
        <v>74</v>
      </c>
      <c r="O473" s="59"/>
      <c r="P473" s="59">
        <v>13.7</v>
      </c>
      <c r="Q473" s="59">
        <v>8.6999999999999993</v>
      </c>
      <c r="R473" s="59">
        <v>9.7200000000000006</v>
      </c>
      <c r="S473" s="59">
        <v>7.9200000000000008</v>
      </c>
      <c r="T473" s="59">
        <v>1</v>
      </c>
      <c r="U473" s="59">
        <v>3</v>
      </c>
      <c r="V473" s="59">
        <v>6</v>
      </c>
      <c r="W473" s="59">
        <v>5</v>
      </c>
      <c r="X473" s="59">
        <v>196</v>
      </c>
      <c r="Y473" s="59">
        <v>52</v>
      </c>
      <c r="Z473" s="59">
        <v>90</v>
      </c>
      <c r="AA473" s="59">
        <v>74</v>
      </c>
    </row>
    <row r="474" spans="1:27" x14ac:dyDescent="0.35">
      <c r="A474" s="59"/>
      <c r="B474" s="59"/>
      <c r="C474" s="59">
        <f>P474*Mitigations!$J$10</f>
        <v>12.9</v>
      </c>
      <c r="D474" s="59">
        <f>Q474*Mitigations!$J$10</f>
        <v>7.7</v>
      </c>
      <c r="E474" s="59">
        <f>R474*Mitigations!$J$10</f>
        <v>8.91</v>
      </c>
      <c r="F474" s="59">
        <f>S474*Mitigations!$J$10</f>
        <v>6.9300000000000006</v>
      </c>
      <c r="G474" s="59">
        <f>T474*Mitigations!$K$10</f>
        <v>4</v>
      </c>
      <c r="H474" s="59">
        <f>U474*Mitigations!$K$10</f>
        <v>4</v>
      </c>
      <c r="I474" s="59">
        <f>V474*Mitigations!$K$10</f>
        <v>6</v>
      </c>
      <c r="J474" s="59">
        <f>W474*Mitigations!$K$10</f>
        <v>12</v>
      </c>
      <c r="K474" s="59">
        <f>X474*Mitigations!$L$10</f>
        <v>99</v>
      </c>
      <c r="L474" s="59">
        <f>Y474*Mitigations!$L$10</f>
        <v>59</v>
      </c>
      <c r="M474" s="59">
        <f>Z474*Mitigations!$L$10</f>
        <v>109</v>
      </c>
      <c r="N474" s="59">
        <f>AA474*Mitigations!$L$10</f>
        <v>35</v>
      </c>
      <c r="O474" s="59"/>
      <c r="P474" s="59">
        <v>12.9</v>
      </c>
      <c r="Q474" s="59">
        <v>7.7</v>
      </c>
      <c r="R474" s="59">
        <v>8.91</v>
      </c>
      <c r="S474" s="59">
        <v>6.9300000000000006</v>
      </c>
      <c r="T474" s="59">
        <v>4</v>
      </c>
      <c r="U474" s="59">
        <v>4</v>
      </c>
      <c r="V474" s="59">
        <v>6</v>
      </c>
      <c r="W474" s="59">
        <v>12</v>
      </c>
      <c r="X474" s="59">
        <v>99</v>
      </c>
      <c r="Y474" s="59">
        <v>59</v>
      </c>
      <c r="Z474" s="59">
        <v>109</v>
      </c>
      <c r="AA474" s="59">
        <v>35</v>
      </c>
    </row>
    <row r="475" spans="1:27" x14ac:dyDescent="0.35">
      <c r="A475" s="59"/>
      <c r="B475" s="59"/>
      <c r="C475" s="59">
        <f>P475*Mitigations!$J$10</f>
        <v>10.4</v>
      </c>
      <c r="D475" s="59">
        <f>Q475*Mitigations!$J$10</f>
        <v>8.6</v>
      </c>
      <c r="E475" s="59">
        <f>R475*Mitigations!$J$10</f>
        <v>12.24</v>
      </c>
      <c r="F475" s="59">
        <f>S475*Mitigations!$J$10</f>
        <v>7.9200000000000008</v>
      </c>
      <c r="G475" s="59">
        <f>T475*Mitigations!$K$10</f>
        <v>3</v>
      </c>
      <c r="H475" s="59">
        <f>U475*Mitigations!$K$10</f>
        <v>2</v>
      </c>
      <c r="I475" s="59">
        <f>V475*Mitigations!$K$10</f>
        <v>4</v>
      </c>
      <c r="J475" s="59">
        <f>W475*Mitigations!$K$10</f>
        <v>5</v>
      </c>
      <c r="K475" s="59">
        <f>X475*Mitigations!$L$10</f>
        <v>174</v>
      </c>
      <c r="L475" s="59">
        <f>Y475*Mitigations!$L$10</f>
        <v>33</v>
      </c>
      <c r="M475" s="59">
        <f>Z475*Mitigations!$L$10</f>
        <v>56</v>
      </c>
      <c r="N475" s="59">
        <f>AA475*Mitigations!$L$10</f>
        <v>61</v>
      </c>
      <c r="O475" s="59"/>
      <c r="P475" s="59">
        <v>10.4</v>
      </c>
      <c r="Q475" s="59">
        <v>8.6</v>
      </c>
      <c r="R475" s="59">
        <v>12.24</v>
      </c>
      <c r="S475" s="59">
        <v>7.9200000000000008</v>
      </c>
      <c r="T475" s="59">
        <v>3</v>
      </c>
      <c r="U475" s="59">
        <v>2</v>
      </c>
      <c r="V475" s="59">
        <v>4</v>
      </c>
      <c r="W475" s="59">
        <v>5</v>
      </c>
      <c r="X475" s="59">
        <v>174</v>
      </c>
      <c r="Y475" s="59">
        <v>33</v>
      </c>
      <c r="Z475" s="59">
        <v>56</v>
      </c>
      <c r="AA475" s="59">
        <v>61</v>
      </c>
    </row>
    <row r="476" spans="1:27" x14ac:dyDescent="0.35">
      <c r="A476" s="59"/>
      <c r="B476" s="59"/>
      <c r="C476" s="59">
        <f>P476*Mitigations!$J$10</f>
        <v>9.9</v>
      </c>
      <c r="D476" s="59">
        <f>Q476*Mitigations!$J$10</f>
        <v>9.1</v>
      </c>
      <c r="E476" s="59">
        <f>R476*Mitigations!$J$10</f>
        <v>11.16</v>
      </c>
      <c r="F476" s="59">
        <f>S476*Mitigations!$J$10</f>
        <v>7.5600000000000005</v>
      </c>
      <c r="G476" s="59">
        <f>T476*Mitigations!$K$10</f>
        <v>4</v>
      </c>
      <c r="H476" s="59">
        <f>U476*Mitigations!$K$10</f>
        <v>4</v>
      </c>
      <c r="I476" s="59">
        <f>V476*Mitigations!$K$10</f>
        <v>2</v>
      </c>
      <c r="J476" s="59">
        <f>W476*Mitigations!$K$10</f>
        <v>5</v>
      </c>
      <c r="K476" s="59">
        <f>X476*Mitigations!$L$10</f>
        <v>106</v>
      </c>
      <c r="L476" s="59">
        <f>Y476*Mitigations!$L$10</f>
        <v>32</v>
      </c>
      <c r="M476" s="59">
        <f>Z476*Mitigations!$L$10</f>
        <v>167</v>
      </c>
      <c r="N476" s="59">
        <f>AA476*Mitigations!$L$10</f>
        <v>36</v>
      </c>
      <c r="O476" s="59"/>
      <c r="P476" s="59">
        <v>9.9</v>
      </c>
      <c r="Q476" s="59">
        <v>9.1</v>
      </c>
      <c r="R476" s="59">
        <v>11.16</v>
      </c>
      <c r="S476" s="59">
        <v>7.5600000000000005</v>
      </c>
      <c r="T476" s="59">
        <v>4</v>
      </c>
      <c r="U476" s="59">
        <v>4</v>
      </c>
      <c r="V476" s="59">
        <v>2</v>
      </c>
      <c r="W476" s="59">
        <v>5</v>
      </c>
      <c r="X476" s="59">
        <v>106</v>
      </c>
      <c r="Y476" s="59">
        <v>32</v>
      </c>
      <c r="Z476" s="59">
        <v>167</v>
      </c>
      <c r="AA476" s="59">
        <v>36</v>
      </c>
    </row>
    <row r="477" spans="1:27" x14ac:dyDescent="0.35">
      <c r="A477" s="59"/>
      <c r="B477" s="59"/>
      <c r="C477" s="59">
        <f>P477*Mitigations!$J$10</f>
        <v>9</v>
      </c>
      <c r="D477" s="59">
        <f>Q477*Mitigations!$J$10</f>
        <v>8.6999999999999993</v>
      </c>
      <c r="E477" s="59">
        <f>R477*Mitigations!$J$10</f>
        <v>9.9</v>
      </c>
      <c r="F477" s="59">
        <f>S477*Mitigations!$J$10</f>
        <v>6.3</v>
      </c>
      <c r="G477" s="59">
        <f>T477*Mitigations!$K$10</f>
        <v>5</v>
      </c>
      <c r="H477" s="59">
        <f>U477*Mitigations!$K$10</f>
        <v>8</v>
      </c>
      <c r="I477" s="59">
        <f>V477*Mitigations!$K$10</f>
        <v>5</v>
      </c>
      <c r="J477" s="59">
        <f>W477*Mitigations!$K$10</f>
        <v>5</v>
      </c>
      <c r="K477" s="59">
        <f>X477*Mitigations!$L$10</f>
        <v>302</v>
      </c>
      <c r="L477" s="59">
        <f>Y477*Mitigations!$L$10</f>
        <v>73</v>
      </c>
      <c r="M477" s="59">
        <f>Z477*Mitigations!$L$10</f>
        <v>72</v>
      </c>
      <c r="N477" s="59">
        <f>AA477*Mitigations!$L$10</f>
        <v>27</v>
      </c>
      <c r="O477" s="59"/>
      <c r="P477" s="59">
        <v>9</v>
      </c>
      <c r="Q477" s="59">
        <v>8.6999999999999993</v>
      </c>
      <c r="R477" s="59">
        <v>9.9</v>
      </c>
      <c r="S477" s="59">
        <v>6.3</v>
      </c>
      <c r="T477" s="59">
        <v>5</v>
      </c>
      <c r="U477" s="59">
        <v>8</v>
      </c>
      <c r="V477" s="59">
        <v>5</v>
      </c>
      <c r="W477" s="59">
        <v>5</v>
      </c>
      <c r="X477" s="59">
        <v>302</v>
      </c>
      <c r="Y477" s="59">
        <v>73</v>
      </c>
      <c r="Z477" s="59">
        <v>72</v>
      </c>
      <c r="AA477" s="59">
        <v>27</v>
      </c>
    </row>
    <row r="478" spans="1:27" x14ac:dyDescent="0.35">
      <c r="A478" s="59"/>
      <c r="B478" s="59"/>
      <c r="C478" s="59">
        <f>P478*Mitigations!$J$10</f>
        <v>13</v>
      </c>
      <c r="D478" s="59">
        <f>Q478*Mitigations!$J$10</f>
        <v>9</v>
      </c>
      <c r="E478" s="59">
        <f>R478*Mitigations!$J$10</f>
        <v>8.91</v>
      </c>
      <c r="F478" s="59">
        <f>S478*Mitigations!$J$10</f>
        <v>6.48</v>
      </c>
      <c r="G478" s="59">
        <f>T478*Mitigations!$K$10</f>
        <v>5</v>
      </c>
      <c r="H478" s="59">
        <f>U478*Mitigations!$K$10</f>
        <v>5</v>
      </c>
      <c r="I478" s="59">
        <f>V478*Mitigations!$K$10</f>
        <v>9</v>
      </c>
      <c r="J478" s="59">
        <f>W478*Mitigations!$K$10</f>
        <v>6</v>
      </c>
      <c r="K478" s="59">
        <f>X478*Mitigations!$L$10</f>
        <v>169</v>
      </c>
      <c r="L478" s="59">
        <f>Y478*Mitigations!$L$10</f>
        <v>44</v>
      </c>
      <c r="M478" s="59">
        <f>Z478*Mitigations!$L$10</f>
        <v>79</v>
      </c>
      <c r="N478" s="59">
        <f>AA478*Mitigations!$L$10</f>
        <v>17</v>
      </c>
      <c r="O478" s="59"/>
      <c r="P478" s="59">
        <v>13</v>
      </c>
      <c r="Q478" s="59">
        <v>9</v>
      </c>
      <c r="R478" s="59">
        <v>8.91</v>
      </c>
      <c r="S478" s="59">
        <v>6.48</v>
      </c>
      <c r="T478" s="59">
        <v>5</v>
      </c>
      <c r="U478" s="59">
        <v>5</v>
      </c>
      <c r="V478" s="59">
        <v>9</v>
      </c>
      <c r="W478" s="59">
        <v>6</v>
      </c>
      <c r="X478" s="59">
        <v>169</v>
      </c>
      <c r="Y478" s="59">
        <v>44</v>
      </c>
      <c r="Z478" s="59">
        <v>79</v>
      </c>
      <c r="AA478" s="59">
        <v>17</v>
      </c>
    </row>
    <row r="479" spans="1:27" x14ac:dyDescent="0.35">
      <c r="A479" s="59"/>
      <c r="B479" s="59"/>
      <c r="C479" s="59">
        <f>P479*Mitigations!$J$10</f>
        <v>9.4</v>
      </c>
      <c r="D479" s="59">
        <f>Q479*Mitigations!$J$10</f>
        <v>8.6999999999999993</v>
      </c>
      <c r="E479" s="59">
        <f>R479*Mitigations!$J$10</f>
        <v>7.29</v>
      </c>
      <c r="F479" s="59">
        <f>S479*Mitigations!$J$10</f>
        <v>7.8299999999999992</v>
      </c>
      <c r="G479" s="59">
        <f>T479*Mitigations!$K$10</f>
        <v>4</v>
      </c>
      <c r="H479" s="59">
        <f>U479*Mitigations!$K$10</f>
        <v>5</v>
      </c>
      <c r="I479" s="59">
        <f>V479*Mitigations!$K$10</f>
        <v>4</v>
      </c>
      <c r="J479" s="59">
        <f>W479*Mitigations!$K$10</f>
        <v>2</v>
      </c>
      <c r="K479" s="59">
        <f>X479*Mitigations!$L$10</f>
        <v>114</v>
      </c>
      <c r="L479" s="59">
        <f>Y479*Mitigations!$L$10</f>
        <v>31</v>
      </c>
      <c r="M479" s="59">
        <f>Z479*Mitigations!$L$10</f>
        <v>76</v>
      </c>
      <c r="N479" s="59">
        <f>AA479*Mitigations!$L$10</f>
        <v>113</v>
      </c>
      <c r="O479" s="59"/>
      <c r="P479" s="59">
        <v>9.4</v>
      </c>
      <c r="Q479" s="59">
        <v>8.6999999999999993</v>
      </c>
      <c r="R479" s="59">
        <v>7.29</v>
      </c>
      <c r="S479" s="59">
        <v>7.8299999999999992</v>
      </c>
      <c r="T479" s="59">
        <v>4</v>
      </c>
      <c r="U479" s="59">
        <v>5</v>
      </c>
      <c r="V479" s="59">
        <v>4</v>
      </c>
      <c r="W479" s="59">
        <v>2</v>
      </c>
      <c r="X479" s="59">
        <v>114</v>
      </c>
      <c r="Y479" s="59">
        <v>31</v>
      </c>
      <c r="Z479" s="59">
        <v>76</v>
      </c>
      <c r="AA479" s="59">
        <v>113</v>
      </c>
    </row>
    <row r="480" spans="1:27" x14ac:dyDescent="0.35">
      <c r="A480" s="59"/>
      <c r="B480" s="59"/>
      <c r="C480" s="59">
        <f>P480*Mitigations!$J$10</f>
        <v>11.5</v>
      </c>
      <c r="D480" s="59">
        <f>Q480*Mitigations!$J$10</f>
        <v>8.3000000000000007</v>
      </c>
      <c r="E480" s="59">
        <f>R480*Mitigations!$J$10</f>
        <v>8.370000000000001</v>
      </c>
      <c r="F480" s="59">
        <f>S480*Mitigations!$J$10</f>
        <v>9.7200000000000006</v>
      </c>
      <c r="G480" s="59">
        <f>T480*Mitigations!$K$10</f>
        <v>4</v>
      </c>
      <c r="H480" s="59">
        <f>U480*Mitigations!$K$10</f>
        <v>1</v>
      </c>
      <c r="I480" s="59">
        <f>V480*Mitigations!$K$10</f>
        <v>9</v>
      </c>
      <c r="J480" s="59">
        <f>W480*Mitigations!$K$10</f>
        <v>6</v>
      </c>
      <c r="K480" s="59">
        <f>X480*Mitigations!$L$10</f>
        <v>157</v>
      </c>
      <c r="L480" s="59">
        <f>Y480*Mitigations!$L$10</f>
        <v>23</v>
      </c>
      <c r="M480" s="59">
        <f>Z480*Mitigations!$L$10</f>
        <v>90</v>
      </c>
      <c r="N480" s="59">
        <f>AA480*Mitigations!$L$10</f>
        <v>40</v>
      </c>
      <c r="O480" s="59"/>
      <c r="P480" s="59">
        <v>11.5</v>
      </c>
      <c r="Q480" s="59">
        <v>8.3000000000000007</v>
      </c>
      <c r="R480" s="59">
        <v>8.370000000000001</v>
      </c>
      <c r="S480" s="59">
        <v>9.7200000000000006</v>
      </c>
      <c r="T480" s="59">
        <v>4</v>
      </c>
      <c r="U480" s="59">
        <v>1</v>
      </c>
      <c r="V480" s="59">
        <v>9</v>
      </c>
      <c r="W480" s="59">
        <v>6</v>
      </c>
      <c r="X480" s="59">
        <v>157</v>
      </c>
      <c r="Y480" s="59">
        <v>23</v>
      </c>
      <c r="Z480" s="59">
        <v>90</v>
      </c>
      <c r="AA480" s="59">
        <v>40</v>
      </c>
    </row>
    <row r="481" spans="1:27" x14ac:dyDescent="0.35">
      <c r="A481" s="59"/>
      <c r="B481" s="59"/>
      <c r="C481" s="59">
        <f>P481*Mitigations!$J$10</f>
        <v>10.7</v>
      </c>
      <c r="D481" s="59">
        <f>Q481*Mitigations!$J$10</f>
        <v>8.1999999999999993</v>
      </c>
      <c r="E481" s="59">
        <f>R481*Mitigations!$J$10</f>
        <v>9.4500000000000011</v>
      </c>
      <c r="F481" s="59">
        <f>S481*Mitigations!$J$10</f>
        <v>6.84</v>
      </c>
      <c r="G481" s="59">
        <f>T481*Mitigations!$K$10</f>
        <v>3</v>
      </c>
      <c r="H481" s="59">
        <f>U481*Mitigations!$K$10</f>
        <v>5</v>
      </c>
      <c r="I481" s="59">
        <f>V481*Mitigations!$K$10</f>
        <v>2</v>
      </c>
      <c r="J481" s="59">
        <f>W481*Mitigations!$K$10</f>
        <v>6</v>
      </c>
      <c r="K481" s="59">
        <f>X481*Mitigations!$L$10</f>
        <v>106</v>
      </c>
      <c r="L481" s="59">
        <f>Y481*Mitigations!$L$10</f>
        <v>39</v>
      </c>
      <c r="M481" s="59">
        <f>Z481*Mitigations!$L$10</f>
        <v>96</v>
      </c>
      <c r="N481" s="59">
        <f>AA481*Mitigations!$L$10</f>
        <v>39</v>
      </c>
      <c r="O481" s="59"/>
      <c r="P481" s="59">
        <v>10.7</v>
      </c>
      <c r="Q481" s="59">
        <v>8.1999999999999993</v>
      </c>
      <c r="R481" s="59">
        <v>9.4500000000000011</v>
      </c>
      <c r="S481" s="59">
        <v>6.84</v>
      </c>
      <c r="T481" s="59">
        <v>3</v>
      </c>
      <c r="U481" s="59">
        <v>5</v>
      </c>
      <c r="V481" s="59">
        <v>2</v>
      </c>
      <c r="W481" s="59">
        <v>6</v>
      </c>
      <c r="X481" s="59">
        <v>106</v>
      </c>
      <c r="Y481" s="59">
        <v>39</v>
      </c>
      <c r="Z481" s="59">
        <v>96</v>
      </c>
      <c r="AA481" s="59">
        <v>39</v>
      </c>
    </row>
    <row r="482" spans="1:27" x14ac:dyDescent="0.35">
      <c r="A482" s="59"/>
      <c r="B482" s="59"/>
      <c r="C482" s="59">
        <f>P482*Mitigations!$J$10</f>
        <v>9.4</v>
      </c>
      <c r="D482" s="59">
        <f>Q482*Mitigations!$J$10</f>
        <v>10</v>
      </c>
      <c r="E482" s="59">
        <f>R482*Mitigations!$J$10</f>
        <v>7.8299999999999992</v>
      </c>
      <c r="F482" s="59">
        <f>S482*Mitigations!$J$10</f>
        <v>8.01</v>
      </c>
      <c r="G482" s="59">
        <f>T482*Mitigations!$K$10</f>
        <v>6</v>
      </c>
      <c r="H482" s="59">
        <f>U482*Mitigations!$K$10</f>
        <v>2</v>
      </c>
      <c r="I482" s="59">
        <f>V482*Mitigations!$K$10</f>
        <v>4</v>
      </c>
      <c r="J482" s="59">
        <f>W482*Mitigations!$K$10</f>
        <v>6</v>
      </c>
      <c r="K482" s="59">
        <f>X482*Mitigations!$L$10</f>
        <v>126</v>
      </c>
      <c r="L482" s="59">
        <f>Y482*Mitigations!$L$10</f>
        <v>24</v>
      </c>
      <c r="M482" s="59">
        <f>Z482*Mitigations!$L$10</f>
        <v>41</v>
      </c>
      <c r="N482" s="59">
        <f>AA482*Mitigations!$L$10</f>
        <v>94</v>
      </c>
      <c r="O482" s="59"/>
      <c r="P482" s="59">
        <v>9.4</v>
      </c>
      <c r="Q482" s="59">
        <v>10</v>
      </c>
      <c r="R482" s="59">
        <v>7.8299999999999992</v>
      </c>
      <c r="S482" s="59">
        <v>8.01</v>
      </c>
      <c r="T482" s="59">
        <v>6</v>
      </c>
      <c r="U482" s="59">
        <v>2</v>
      </c>
      <c r="V482" s="59">
        <v>4</v>
      </c>
      <c r="W482" s="59">
        <v>6</v>
      </c>
      <c r="X482" s="59">
        <v>126</v>
      </c>
      <c r="Y482" s="59">
        <v>24</v>
      </c>
      <c r="Z482" s="59">
        <v>41</v>
      </c>
      <c r="AA482" s="59">
        <v>94</v>
      </c>
    </row>
    <row r="483" spans="1:27" x14ac:dyDescent="0.35">
      <c r="A483" s="59"/>
      <c r="B483" s="59"/>
      <c r="C483" s="59">
        <f>P483*Mitigations!$J$10</f>
        <v>12.5</v>
      </c>
      <c r="D483" s="59">
        <f>Q483*Mitigations!$J$10</f>
        <v>8.6</v>
      </c>
      <c r="E483" s="59">
        <f>R483*Mitigations!$J$10</f>
        <v>5.9399999999999995</v>
      </c>
      <c r="F483" s="59">
        <f>S483*Mitigations!$J$10</f>
        <v>7.38</v>
      </c>
      <c r="G483" s="59">
        <f>T483*Mitigations!$K$10</f>
        <v>6</v>
      </c>
      <c r="H483" s="59">
        <f>U483*Mitigations!$K$10</f>
        <v>4</v>
      </c>
      <c r="I483" s="59">
        <f>V483*Mitigations!$K$10</f>
        <v>4</v>
      </c>
      <c r="J483" s="59">
        <f>W483*Mitigations!$K$10</f>
        <v>4</v>
      </c>
      <c r="K483" s="59">
        <f>X483*Mitigations!$L$10</f>
        <v>114</v>
      </c>
      <c r="L483" s="59">
        <f>Y483*Mitigations!$L$10</f>
        <v>58</v>
      </c>
      <c r="M483" s="59">
        <f>Z483*Mitigations!$L$10</f>
        <v>95</v>
      </c>
      <c r="N483" s="59">
        <f>AA483*Mitigations!$L$10</f>
        <v>39</v>
      </c>
      <c r="O483" s="59"/>
      <c r="P483" s="59">
        <v>12.5</v>
      </c>
      <c r="Q483" s="59">
        <v>8.6</v>
      </c>
      <c r="R483" s="59">
        <v>5.9399999999999995</v>
      </c>
      <c r="S483" s="59">
        <v>7.38</v>
      </c>
      <c r="T483" s="59">
        <v>6</v>
      </c>
      <c r="U483" s="59">
        <v>4</v>
      </c>
      <c r="V483" s="59">
        <v>4</v>
      </c>
      <c r="W483" s="59">
        <v>4</v>
      </c>
      <c r="X483" s="59">
        <v>114</v>
      </c>
      <c r="Y483" s="59">
        <v>58</v>
      </c>
      <c r="Z483" s="59">
        <v>95</v>
      </c>
      <c r="AA483" s="59">
        <v>39</v>
      </c>
    </row>
    <row r="484" spans="1:27" x14ac:dyDescent="0.35">
      <c r="A484" s="59"/>
      <c r="B484" s="59"/>
      <c r="C484" s="59">
        <f>P484*Mitigations!$J$10</f>
        <v>12.5</v>
      </c>
      <c r="D484" s="59">
        <f>Q484*Mitigations!$J$10</f>
        <v>7.4</v>
      </c>
      <c r="E484" s="59">
        <f>R484*Mitigations!$J$10</f>
        <v>9.81</v>
      </c>
      <c r="F484" s="59">
        <f>S484*Mitigations!$J$10</f>
        <v>7.38</v>
      </c>
      <c r="G484" s="59">
        <f>T484*Mitigations!$K$10</f>
        <v>5</v>
      </c>
      <c r="H484" s="59">
        <f>U484*Mitigations!$K$10</f>
        <v>3</v>
      </c>
      <c r="I484" s="59">
        <f>V484*Mitigations!$K$10</f>
        <v>4</v>
      </c>
      <c r="J484" s="59">
        <f>W484*Mitigations!$K$10</f>
        <v>7</v>
      </c>
      <c r="K484" s="59">
        <f>X484*Mitigations!$L$10</f>
        <v>121</v>
      </c>
      <c r="L484" s="59">
        <f>Y484*Mitigations!$L$10</f>
        <v>36</v>
      </c>
      <c r="M484" s="59">
        <f>Z484*Mitigations!$L$10</f>
        <v>128</v>
      </c>
      <c r="N484" s="59">
        <f>AA484*Mitigations!$L$10</f>
        <v>22</v>
      </c>
      <c r="O484" s="59"/>
      <c r="P484" s="59">
        <v>12.5</v>
      </c>
      <c r="Q484" s="59">
        <v>7.4</v>
      </c>
      <c r="R484" s="59">
        <v>9.81</v>
      </c>
      <c r="S484" s="59">
        <v>7.38</v>
      </c>
      <c r="T484" s="59">
        <v>5</v>
      </c>
      <c r="U484" s="59">
        <v>3</v>
      </c>
      <c r="V484" s="59">
        <v>4</v>
      </c>
      <c r="W484" s="59">
        <v>7</v>
      </c>
      <c r="X484" s="59">
        <v>121</v>
      </c>
      <c r="Y484" s="59">
        <v>36</v>
      </c>
      <c r="Z484" s="59">
        <v>128</v>
      </c>
      <c r="AA484" s="59">
        <v>22</v>
      </c>
    </row>
    <row r="485" spans="1:27" x14ac:dyDescent="0.35">
      <c r="A485" s="59"/>
      <c r="B485" s="59"/>
      <c r="C485" s="59">
        <f>P485*Mitigations!$J$10</f>
        <v>9</v>
      </c>
      <c r="D485" s="59">
        <f>Q485*Mitigations!$J$10</f>
        <v>9</v>
      </c>
      <c r="E485" s="59">
        <f>R485*Mitigations!$J$10</f>
        <v>6.75</v>
      </c>
      <c r="F485" s="59">
        <f>S485*Mitigations!$J$10</f>
        <v>7.38</v>
      </c>
      <c r="G485" s="59">
        <f>T485*Mitigations!$K$10</f>
        <v>6</v>
      </c>
      <c r="H485" s="59">
        <f>U485*Mitigations!$K$10</f>
        <v>1</v>
      </c>
      <c r="I485" s="59">
        <f>V485*Mitigations!$K$10</f>
        <v>1</v>
      </c>
      <c r="J485" s="59">
        <f>W485*Mitigations!$K$10</f>
        <v>4</v>
      </c>
      <c r="K485" s="59">
        <f>X485*Mitigations!$L$10</f>
        <v>168</v>
      </c>
      <c r="L485" s="59">
        <f>Y485*Mitigations!$L$10</f>
        <v>33</v>
      </c>
      <c r="M485" s="59">
        <f>Z485*Mitigations!$L$10</f>
        <v>134</v>
      </c>
      <c r="N485" s="59">
        <f>AA485*Mitigations!$L$10</f>
        <v>38</v>
      </c>
      <c r="O485" s="59"/>
      <c r="P485" s="59">
        <v>9</v>
      </c>
      <c r="Q485" s="59">
        <v>9</v>
      </c>
      <c r="R485" s="59">
        <v>6.75</v>
      </c>
      <c r="S485" s="59">
        <v>7.38</v>
      </c>
      <c r="T485" s="59">
        <v>6</v>
      </c>
      <c r="U485" s="59">
        <v>1</v>
      </c>
      <c r="V485" s="59">
        <v>1</v>
      </c>
      <c r="W485" s="59">
        <v>4</v>
      </c>
      <c r="X485" s="59">
        <v>168</v>
      </c>
      <c r="Y485" s="59">
        <v>33</v>
      </c>
      <c r="Z485" s="59">
        <v>134</v>
      </c>
      <c r="AA485" s="59">
        <v>38</v>
      </c>
    </row>
    <row r="486" spans="1:27" x14ac:dyDescent="0.35">
      <c r="A486" s="59"/>
      <c r="B486" s="59"/>
      <c r="C486" s="59">
        <f>P486*Mitigations!$J$10</f>
        <v>9.3000000000000007</v>
      </c>
      <c r="D486" s="59">
        <f>Q486*Mitigations!$J$10</f>
        <v>6.7</v>
      </c>
      <c r="E486" s="59">
        <f>R486*Mitigations!$J$10</f>
        <v>7.65</v>
      </c>
      <c r="F486" s="59">
        <f>S486*Mitigations!$J$10</f>
        <v>7.65</v>
      </c>
      <c r="G486" s="59">
        <f>T486*Mitigations!$K$10</f>
        <v>3</v>
      </c>
      <c r="H486" s="59">
        <f>U486*Mitigations!$K$10</f>
        <v>1</v>
      </c>
      <c r="I486" s="59">
        <f>V486*Mitigations!$K$10</f>
        <v>5</v>
      </c>
      <c r="J486" s="59">
        <f>W486*Mitigations!$K$10</f>
        <v>5</v>
      </c>
      <c r="K486" s="59">
        <f>X486*Mitigations!$L$10</f>
        <v>95</v>
      </c>
      <c r="L486" s="59">
        <f>Y486*Mitigations!$L$10</f>
        <v>29</v>
      </c>
      <c r="M486" s="59">
        <f>Z486*Mitigations!$L$10</f>
        <v>132</v>
      </c>
      <c r="N486" s="59">
        <f>AA486*Mitigations!$L$10</f>
        <v>57</v>
      </c>
      <c r="O486" s="59"/>
      <c r="P486" s="59">
        <v>9.3000000000000007</v>
      </c>
      <c r="Q486" s="59">
        <v>6.7</v>
      </c>
      <c r="R486" s="59">
        <v>7.65</v>
      </c>
      <c r="S486" s="59">
        <v>7.65</v>
      </c>
      <c r="T486" s="59">
        <v>3</v>
      </c>
      <c r="U486" s="59">
        <v>1</v>
      </c>
      <c r="V486" s="59">
        <v>5</v>
      </c>
      <c r="W486" s="59">
        <v>5</v>
      </c>
      <c r="X486" s="59">
        <v>95</v>
      </c>
      <c r="Y486" s="59">
        <v>29</v>
      </c>
      <c r="Z486" s="59">
        <v>132</v>
      </c>
      <c r="AA486" s="59">
        <v>57</v>
      </c>
    </row>
    <row r="487" spans="1:27" x14ac:dyDescent="0.35">
      <c r="A487" s="59"/>
      <c r="B487" s="59"/>
      <c r="C487" s="59">
        <f>P487*Mitigations!$J$10</f>
        <v>9.6</v>
      </c>
      <c r="D487" s="59">
        <f>Q487*Mitigations!$J$10</f>
        <v>8</v>
      </c>
      <c r="E487" s="59">
        <f>R487*Mitigations!$J$10</f>
        <v>9</v>
      </c>
      <c r="F487" s="59">
        <f>S487*Mitigations!$J$10</f>
        <v>6.39</v>
      </c>
      <c r="G487" s="59">
        <f>T487*Mitigations!$K$10</f>
        <v>4</v>
      </c>
      <c r="H487" s="59">
        <f>U487*Mitigations!$K$10</f>
        <v>4</v>
      </c>
      <c r="I487" s="59">
        <f>V487*Mitigations!$K$10</f>
        <v>4</v>
      </c>
      <c r="J487" s="59">
        <f>W487*Mitigations!$K$10</f>
        <v>10</v>
      </c>
      <c r="K487" s="59">
        <f>X487*Mitigations!$L$10</f>
        <v>175</v>
      </c>
      <c r="L487" s="59">
        <f>Y487*Mitigations!$L$10</f>
        <v>29</v>
      </c>
      <c r="M487" s="59">
        <f>Z487*Mitigations!$L$10</f>
        <v>102</v>
      </c>
      <c r="N487" s="59">
        <f>AA487*Mitigations!$L$10</f>
        <v>73</v>
      </c>
      <c r="O487" s="59"/>
      <c r="P487" s="59">
        <v>9.6</v>
      </c>
      <c r="Q487" s="59">
        <v>8</v>
      </c>
      <c r="R487" s="59">
        <v>9</v>
      </c>
      <c r="S487" s="59">
        <v>6.39</v>
      </c>
      <c r="T487" s="59">
        <v>4</v>
      </c>
      <c r="U487" s="59">
        <v>4</v>
      </c>
      <c r="V487" s="59">
        <v>4</v>
      </c>
      <c r="W487" s="59">
        <v>10</v>
      </c>
      <c r="X487" s="59">
        <v>175</v>
      </c>
      <c r="Y487" s="59">
        <v>29</v>
      </c>
      <c r="Z487" s="59">
        <v>102</v>
      </c>
      <c r="AA487" s="59">
        <v>73</v>
      </c>
    </row>
    <row r="488" spans="1:27" x14ac:dyDescent="0.35">
      <c r="A488" s="59"/>
      <c r="B488" s="59"/>
      <c r="C488" s="59">
        <f>P488*Mitigations!$J$10</f>
        <v>11.9</v>
      </c>
      <c r="D488" s="59">
        <f>Q488*Mitigations!$J$10</f>
        <v>6.6</v>
      </c>
      <c r="E488" s="59">
        <f>R488*Mitigations!$J$10</f>
        <v>9.2700000000000014</v>
      </c>
      <c r="F488" s="59">
        <f>S488*Mitigations!$J$10</f>
        <v>6.48</v>
      </c>
      <c r="G488" s="59">
        <f>T488*Mitigations!$K$10</f>
        <v>5</v>
      </c>
      <c r="H488" s="59">
        <f>U488*Mitigations!$K$10</f>
        <v>6</v>
      </c>
      <c r="I488" s="59">
        <f>V488*Mitigations!$K$10</f>
        <v>6</v>
      </c>
      <c r="J488" s="59">
        <f>W488*Mitigations!$K$10</f>
        <v>11</v>
      </c>
      <c r="K488" s="59">
        <f>X488*Mitigations!$L$10</f>
        <v>140</v>
      </c>
      <c r="L488" s="59">
        <f>Y488*Mitigations!$L$10</f>
        <v>21</v>
      </c>
      <c r="M488" s="59">
        <f>Z488*Mitigations!$L$10</f>
        <v>100</v>
      </c>
      <c r="N488" s="59">
        <f>AA488*Mitigations!$L$10</f>
        <v>48</v>
      </c>
      <c r="O488" s="59"/>
      <c r="P488" s="59">
        <v>11.9</v>
      </c>
      <c r="Q488" s="59">
        <v>6.6</v>
      </c>
      <c r="R488" s="59">
        <v>9.2700000000000014</v>
      </c>
      <c r="S488" s="59">
        <v>6.48</v>
      </c>
      <c r="T488" s="59">
        <v>5</v>
      </c>
      <c r="U488" s="59">
        <v>6</v>
      </c>
      <c r="V488" s="59">
        <v>6</v>
      </c>
      <c r="W488" s="59">
        <v>11</v>
      </c>
      <c r="X488" s="59">
        <v>140</v>
      </c>
      <c r="Y488" s="59">
        <v>21</v>
      </c>
      <c r="Z488" s="59">
        <v>100</v>
      </c>
      <c r="AA488" s="59">
        <v>48</v>
      </c>
    </row>
    <row r="489" spans="1:27" x14ac:dyDescent="0.35">
      <c r="A489" s="59"/>
      <c r="B489" s="59"/>
      <c r="C489" s="59">
        <f>P489*Mitigations!$J$10</f>
        <v>10.7</v>
      </c>
      <c r="D489" s="59">
        <f>Q489*Mitigations!$J$10</f>
        <v>9.1</v>
      </c>
      <c r="E489" s="59">
        <f>R489*Mitigations!$J$10</f>
        <v>10.8</v>
      </c>
      <c r="F489" s="59">
        <f>S489*Mitigations!$J$10</f>
        <v>6.66</v>
      </c>
      <c r="G489" s="59">
        <f>T489*Mitigations!$K$10</f>
        <v>7</v>
      </c>
      <c r="H489" s="59">
        <f>U489*Mitigations!$K$10</f>
        <v>7</v>
      </c>
      <c r="I489" s="59">
        <f>V489*Mitigations!$K$10</f>
        <v>4</v>
      </c>
      <c r="J489" s="59">
        <f>W489*Mitigations!$K$10</f>
        <v>4</v>
      </c>
      <c r="K489" s="59">
        <f>X489*Mitigations!$L$10</f>
        <v>130</v>
      </c>
      <c r="L489" s="59">
        <f>Y489*Mitigations!$L$10</f>
        <v>33</v>
      </c>
      <c r="M489" s="59">
        <f>Z489*Mitigations!$L$10</f>
        <v>105</v>
      </c>
      <c r="N489" s="59">
        <f>AA489*Mitigations!$L$10</f>
        <v>54</v>
      </c>
      <c r="O489" s="59"/>
      <c r="P489" s="59">
        <v>10.7</v>
      </c>
      <c r="Q489" s="59">
        <v>9.1</v>
      </c>
      <c r="R489" s="59">
        <v>10.8</v>
      </c>
      <c r="S489" s="59">
        <v>6.66</v>
      </c>
      <c r="T489" s="59">
        <v>7</v>
      </c>
      <c r="U489" s="59">
        <v>7</v>
      </c>
      <c r="V489" s="59">
        <v>4</v>
      </c>
      <c r="W489" s="59">
        <v>4</v>
      </c>
      <c r="X489" s="59">
        <v>130</v>
      </c>
      <c r="Y489" s="59">
        <v>33</v>
      </c>
      <c r="Z489" s="59">
        <v>105</v>
      </c>
      <c r="AA489" s="59">
        <v>54</v>
      </c>
    </row>
    <row r="490" spans="1:27" x14ac:dyDescent="0.35">
      <c r="A490" s="59"/>
      <c r="B490" s="59"/>
      <c r="C490" s="59">
        <f>P490*Mitigations!$J$10</f>
        <v>8.9</v>
      </c>
      <c r="D490" s="59">
        <f>Q490*Mitigations!$J$10</f>
        <v>7.4</v>
      </c>
      <c r="E490" s="59">
        <f>R490*Mitigations!$J$10</f>
        <v>6.75</v>
      </c>
      <c r="F490" s="59">
        <f>S490*Mitigations!$J$10</f>
        <v>7.29</v>
      </c>
      <c r="G490" s="59">
        <f>T490*Mitigations!$K$10</f>
        <v>5</v>
      </c>
      <c r="H490" s="59">
        <f>U490*Mitigations!$K$10</f>
        <v>4</v>
      </c>
      <c r="I490" s="59">
        <f>V490*Mitigations!$K$10</f>
        <v>2</v>
      </c>
      <c r="J490" s="59">
        <f>W490*Mitigations!$K$10</f>
        <v>5</v>
      </c>
      <c r="K490" s="59">
        <f>X490*Mitigations!$L$10</f>
        <v>104</v>
      </c>
      <c r="L490" s="59">
        <f>Y490*Mitigations!$L$10</f>
        <v>36</v>
      </c>
      <c r="M490" s="59">
        <f>Z490*Mitigations!$L$10</f>
        <v>80</v>
      </c>
      <c r="N490" s="59">
        <f>AA490*Mitigations!$L$10</f>
        <v>35</v>
      </c>
      <c r="O490" s="59"/>
      <c r="P490" s="59">
        <v>8.9</v>
      </c>
      <c r="Q490" s="59">
        <v>7.4</v>
      </c>
      <c r="R490" s="59">
        <v>6.75</v>
      </c>
      <c r="S490" s="59">
        <v>7.29</v>
      </c>
      <c r="T490" s="59">
        <v>5</v>
      </c>
      <c r="U490" s="59">
        <v>4</v>
      </c>
      <c r="V490" s="59">
        <v>2</v>
      </c>
      <c r="W490" s="59">
        <v>5</v>
      </c>
      <c r="X490" s="59">
        <v>104</v>
      </c>
      <c r="Y490" s="59">
        <v>36</v>
      </c>
      <c r="Z490" s="59">
        <v>80</v>
      </c>
      <c r="AA490" s="59">
        <v>35</v>
      </c>
    </row>
    <row r="491" spans="1:27" x14ac:dyDescent="0.35">
      <c r="A491" s="59"/>
      <c r="B491" s="59"/>
      <c r="C491" s="59">
        <f>P491*Mitigations!$J$10</f>
        <v>10.9</v>
      </c>
      <c r="D491" s="59">
        <f>Q491*Mitigations!$J$10</f>
        <v>8.1999999999999993</v>
      </c>
      <c r="E491" s="59">
        <f>R491*Mitigations!$J$10</f>
        <v>7.9200000000000008</v>
      </c>
      <c r="F491" s="59">
        <f>S491*Mitigations!$J$10</f>
        <v>6.03</v>
      </c>
      <c r="G491" s="59">
        <f>T491*Mitigations!$K$10</f>
        <v>3</v>
      </c>
      <c r="H491" s="59">
        <f>U491*Mitigations!$K$10</f>
        <v>6</v>
      </c>
      <c r="I491" s="59">
        <f>V491*Mitigations!$K$10</f>
        <v>4</v>
      </c>
      <c r="J491" s="59">
        <f>W491*Mitigations!$K$10</f>
        <v>7</v>
      </c>
      <c r="K491" s="59">
        <f>X491*Mitigations!$L$10</f>
        <v>120</v>
      </c>
      <c r="L491" s="59">
        <f>Y491*Mitigations!$L$10</f>
        <v>21</v>
      </c>
      <c r="M491" s="59">
        <f>Z491*Mitigations!$L$10</f>
        <v>76</v>
      </c>
      <c r="N491" s="59">
        <f>AA491*Mitigations!$L$10</f>
        <v>64</v>
      </c>
      <c r="O491" s="59"/>
      <c r="P491" s="59">
        <v>10.9</v>
      </c>
      <c r="Q491" s="59">
        <v>8.1999999999999993</v>
      </c>
      <c r="R491" s="59">
        <v>7.9200000000000008</v>
      </c>
      <c r="S491" s="59">
        <v>6.03</v>
      </c>
      <c r="T491" s="59">
        <v>3</v>
      </c>
      <c r="U491" s="59">
        <v>6</v>
      </c>
      <c r="V491" s="59">
        <v>4</v>
      </c>
      <c r="W491" s="59">
        <v>7</v>
      </c>
      <c r="X491" s="59">
        <v>120</v>
      </c>
      <c r="Y491" s="59">
        <v>21</v>
      </c>
      <c r="Z491" s="59">
        <v>76</v>
      </c>
      <c r="AA491" s="59">
        <v>64</v>
      </c>
    </row>
    <row r="492" spans="1:27" x14ac:dyDescent="0.35">
      <c r="A492" s="59"/>
      <c r="B492" s="59"/>
      <c r="C492" s="59">
        <f>P492*Mitigations!$J$10</f>
        <v>16</v>
      </c>
      <c r="D492" s="59">
        <f>Q492*Mitigations!$J$10</f>
        <v>6.7</v>
      </c>
      <c r="E492" s="59">
        <f>R492*Mitigations!$J$10</f>
        <v>11.16</v>
      </c>
      <c r="F492" s="59">
        <f>S492*Mitigations!$J$10</f>
        <v>6.3</v>
      </c>
      <c r="G492" s="59">
        <f>T492*Mitigations!$K$10</f>
        <v>6</v>
      </c>
      <c r="H492" s="59">
        <f>U492*Mitigations!$K$10</f>
        <v>3</v>
      </c>
      <c r="I492" s="59">
        <f>V492*Mitigations!$K$10</f>
        <v>4</v>
      </c>
      <c r="J492" s="59">
        <f>W492*Mitigations!$K$10</f>
        <v>9</v>
      </c>
      <c r="K492" s="59">
        <f>X492*Mitigations!$L$10</f>
        <v>165</v>
      </c>
      <c r="L492" s="59">
        <f>Y492*Mitigations!$L$10</f>
        <v>22</v>
      </c>
      <c r="M492" s="59">
        <f>Z492*Mitigations!$L$10</f>
        <v>83</v>
      </c>
      <c r="N492" s="59">
        <f>AA492*Mitigations!$L$10</f>
        <v>60</v>
      </c>
      <c r="O492" s="59"/>
      <c r="P492" s="59">
        <v>16</v>
      </c>
      <c r="Q492" s="59">
        <v>6.7</v>
      </c>
      <c r="R492" s="59">
        <v>11.16</v>
      </c>
      <c r="S492" s="59">
        <v>6.3</v>
      </c>
      <c r="T492" s="59">
        <v>6</v>
      </c>
      <c r="U492" s="59">
        <v>3</v>
      </c>
      <c r="V492" s="59">
        <v>4</v>
      </c>
      <c r="W492" s="59">
        <v>9</v>
      </c>
      <c r="X492" s="59">
        <v>165</v>
      </c>
      <c r="Y492" s="59">
        <v>22</v>
      </c>
      <c r="Z492" s="59">
        <v>83</v>
      </c>
      <c r="AA492" s="59">
        <v>60</v>
      </c>
    </row>
    <row r="493" spans="1:27" x14ac:dyDescent="0.35">
      <c r="A493" s="59"/>
      <c r="B493" s="59"/>
      <c r="C493" s="59">
        <f>P493*Mitigations!$J$10</f>
        <v>7.9</v>
      </c>
      <c r="D493" s="59">
        <f>Q493*Mitigations!$J$10</f>
        <v>8.6999999999999993</v>
      </c>
      <c r="E493" s="59">
        <f>R493*Mitigations!$J$10</f>
        <v>11.610000000000001</v>
      </c>
      <c r="F493" s="59">
        <f>S493*Mitigations!$J$10</f>
        <v>7.4700000000000006</v>
      </c>
      <c r="G493" s="59">
        <f>T493*Mitigations!$K$10</f>
        <v>6</v>
      </c>
      <c r="H493" s="59">
        <f>U493*Mitigations!$K$10</f>
        <v>1</v>
      </c>
      <c r="I493" s="59">
        <f>V493*Mitigations!$K$10</f>
        <v>1</v>
      </c>
      <c r="J493" s="59">
        <f>W493*Mitigations!$K$10</f>
        <v>9</v>
      </c>
      <c r="K493" s="59">
        <f>X493*Mitigations!$L$10</f>
        <v>112</v>
      </c>
      <c r="L493" s="59">
        <f>Y493*Mitigations!$L$10</f>
        <v>37</v>
      </c>
      <c r="M493" s="59">
        <f>Z493*Mitigations!$L$10</f>
        <v>59</v>
      </c>
      <c r="N493" s="59">
        <f>AA493*Mitigations!$L$10</f>
        <v>56</v>
      </c>
      <c r="O493" s="59"/>
      <c r="P493" s="59">
        <v>7.9</v>
      </c>
      <c r="Q493" s="59">
        <v>8.6999999999999993</v>
      </c>
      <c r="R493" s="59">
        <v>11.610000000000001</v>
      </c>
      <c r="S493" s="59">
        <v>7.4700000000000006</v>
      </c>
      <c r="T493" s="59">
        <v>6</v>
      </c>
      <c r="U493" s="59">
        <v>1</v>
      </c>
      <c r="V493" s="59">
        <v>1</v>
      </c>
      <c r="W493" s="59">
        <v>9</v>
      </c>
      <c r="X493" s="59">
        <v>112</v>
      </c>
      <c r="Y493" s="59">
        <v>37</v>
      </c>
      <c r="Z493" s="59">
        <v>59</v>
      </c>
      <c r="AA493" s="59">
        <v>56</v>
      </c>
    </row>
    <row r="494" spans="1:27" x14ac:dyDescent="0.35">
      <c r="A494" s="59"/>
      <c r="B494" s="59"/>
      <c r="C494" s="59">
        <f>P494*Mitigations!$J$10</f>
        <v>16.600000000000001</v>
      </c>
      <c r="D494" s="59">
        <f>Q494*Mitigations!$J$10</f>
        <v>7.8</v>
      </c>
      <c r="E494" s="59">
        <f>R494*Mitigations!$J$10</f>
        <v>7.8299999999999992</v>
      </c>
      <c r="F494" s="59">
        <f>S494*Mitigations!$J$10</f>
        <v>6.75</v>
      </c>
      <c r="G494" s="59">
        <f>T494*Mitigations!$K$10</f>
        <v>5</v>
      </c>
      <c r="H494" s="59">
        <f>U494*Mitigations!$K$10</f>
        <v>3</v>
      </c>
      <c r="I494" s="59">
        <f>V494*Mitigations!$K$10</f>
        <v>5</v>
      </c>
      <c r="J494" s="59">
        <f>W494*Mitigations!$K$10</f>
        <v>5</v>
      </c>
      <c r="K494" s="59">
        <f>X494*Mitigations!$L$10</f>
        <v>233</v>
      </c>
      <c r="L494" s="59">
        <f>Y494*Mitigations!$L$10</f>
        <v>50</v>
      </c>
      <c r="M494" s="59">
        <f>Z494*Mitigations!$L$10</f>
        <v>92</v>
      </c>
      <c r="N494" s="59">
        <f>AA494*Mitigations!$L$10</f>
        <v>44</v>
      </c>
      <c r="O494" s="59"/>
      <c r="P494" s="59">
        <v>16.600000000000001</v>
      </c>
      <c r="Q494" s="59">
        <v>7.8</v>
      </c>
      <c r="R494" s="59">
        <v>7.8299999999999992</v>
      </c>
      <c r="S494" s="59">
        <v>6.75</v>
      </c>
      <c r="T494" s="59">
        <v>5</v>
      </c>
      <c r="U494" s="59">
        <v>3</v>
      </c>
      <c r="V494" s="59">
        <v>5</v>
      </c>
      <c r="W494" s="59">
        <v>5</v>
      </c>
      <c r="X494" s="59">
        <v>233</v>
      </c>
      <c r="Y494" s="59">
        <v>50</v>
      </c>
      <c r="Z494" s="59">
        <v>92</v>
      </c>
      <c r="AA494" s="59">
        <v>44</v>
      </c>
    </row>
    <row r="495" spans="1:27" x14ac:dyDescent="0.35">
      <c r="A495" s="59"/>
      <c r="B495" s="59"/>
      <c r="C495" s="59">
        <f>P495*Mitigations!$J$10</f>
        <v>10.4</v>
      </c>
      <c r="D495" s="59">
        <f>Q495*Mitigations!$J$10</f>
        <v>6.7</v>
      </c>
      <c r="E495" s="59">
        <f>R495*Mitigations!$J$10</f>
        <v>9.09</v>
      </c>
      <c r="F495" s="59">
        <f>S495*Mitigations!$J$10</f>
        <v>8.19</v>
      </c>
      <c r="G495" s="59">
        <f>T495*Mitigations!$K$10</f>
        <v>7</v>
      </c>
      <c r="H495" s="59">
        <f>U495*Mitigations!$K$10</f>
        <v>2</v>
      </c>
      <c r="I495" s="59">
        <f>V495*Mitigations!$K$10</f>
        <v>8</v>
      </c>
      <c r="J495" s="59">
        <f>W495*Mitigations!$K$10</f>
        <v>3</v>
      </c>
      <c r="K495" s="59">
        <f>X495*Mitigations!$L$10</f>
        <v>167</v>
      </c>
      <c r="L495" s="59">
        <f>Y495*Mitigations!$L$10</f>
        <v>20</v>
      </c>
      <c r="M495" s="59">
        <f>Z495*Mitigations!$L$10</f>
        <v>94</v>
      </c>
      <c r="N495" s="59">
        <f>AA495*Mitigations!$L$10</f>
        <v>123</v>
      </c>
      <c r="O495" s="59"/>
      <c r="P495" s="59">
        <v>10.4</v>
      </c>
      <c r="Q495" s="59">
        <v>6.7</v>
      </c>
      <c r="R495" s="59">
        <v>9.09</v>
      </c>
      <c r="S495" s="59">
        <v>8.19</v>
      </c>
      <c r="T495" s="59">
        <v>7</v>
      </c>
      <c r="U495" s="59">
        <v>2</v>
      </c>
      <c r="V495" s="59">
        <v>8</v>
      </c>
      <c r="W495" s="59">
        <v>3</v>
      </c>
      <c r="X495" s="59">
        <v>167</v>
      </c>
      <c r="Y495" s="59">
        <v>20</v>
      </c>
      <c r="Z495" s="59">
        <v>94</v>
      </c>
      <c r="AA495" s="59">
        <v>123</v>
      </c>
    </row>
    <row r="496" spans="1:27" x14ac:dyDescent="0.35">
      <c r="A496" s="59"/>
      <c r="B496" s="59"/>
      <c r="C496" s="59">
        <f>P496*Mitigations!$J$10</f>
        <v>9.1999999999999993</v>
      </c>
      <c r="D496" s="59">
        <f>Q496*Mitigations!$J$10</f>
        <v>9.3000000000000007</v>
      </c>
      <c r="E496" s="59">
        <f>R496*Mitigations!$J$10</f>
        <v>9.4500000000000011</v>
      </c>
      <c r="F496" s="59">
        <f>S496*Mitigations!$J$10</f>
        <v>5.8500000000000005</v>
      </c>
      <c r="G496" s="59">
        <f>T496*Mitigations!$K$10</f>
        <v>1</v>
      </c>
      <c r="H496" s="59">
        <f>U496*Mitigations!$K$10</f>
        <v>1</v>
      </c>
      <c r="I496" s="59">
        <f>V496*Mitigations!$K$10</f>
        <v>4</v>
      </c>
      <c r="J496" s="59">
        <f>W496*Mitigations!$K$10</f>
        <v>6</v>
      </c>
      <c r="K496" s="59">
        <f>X496*Mitigations!$L$10</f>
        <v>70</v>
      </c>
      <c r="L496" s="59">
        <f>Y496*Mitigations!$L$10</f>
        <v>29</v>
      </c>
      <c r="M496" s="59">
        <f>Z496*Mitigations!$L$10</f>
        <v>67</v>
      </c>
      <c r="N496" s="59">
        <f>AA496*Mitigations!$L$10</f>
        <v>48</v>
      </c>
      <c r="O496" s="59"/>
      <c r="P496" s="59">
        <v>9.1999999999999993</v>
      </c>
      <c r="Q496" s="59">
        <v>9.3000000000000007</v>
      </c>
      <c r="R496" s="59">
        <v>9.4500000000000011</v>
      </c>
      <c r="S496" s="59">
        <v>5.8500000000000005</v>
      </c>
      <c r="T496" s="59">
        <v>1</v>
      </c>
      <c r="U496" s="59">
        <v>1</v>
      </c>
      <c r="V496" s="59">
        <v>4</v>
      </c>
      <c r="W496" s="59">
        <v>6</v>
      </c>
      <c r="X496" s="59">
        <v>70</v>
      </c>
      <c r="Y496" s="59">
        <v>29</v>
      </c>
      <c r="Z496" s="59">
        <v>67</v>
      </c>
      <c r="AA496" s="59">
        <v>48</v>
      </c>
    </row>
    <row r="497" spans="1:27" x14ac:dyDescent="0.35">
      <c r="A497" s="59"/>
      <c r="B497" s="59"/>
      <c r="C497" s="59">
        <f>P497*Mitigations!$J$10</f>
        <v>9.4</v>
      </c>
      <c r="D497" s="59">
        <f>Q497*Mitigations!$J$10</f>
        <v>7.7</v>
      </c>
      <c r="E497" s="59">
        <f>R497*Mitigations!$J$10</f>
        <v>6.84</v>
      </c>
      <c r="F497" s="59">
        <f>S497*Mitigations!$J$10</f>
        <v>8.370000000000001</v>
      </c>
      <c r="G497" s="59">
        <f>T497*Mitigations!$K$10</f>
        <v>3</v>
      </c>
      <c r="H497" s="59">
        <f>U497*Mitigations!$K$10</f>
        <v>5</v>
      </c>
      <c r="I497" s="59">
        <f>V497*Mitigations!$K$10</f>
        <v>8</v>
      </c>
      <c r="J497" s="59">
        <f>W497*Mitigations!$K$10</f>
        <v>4</v>
      </c>
      <c r="K497" s="59">
        <f>X497*Mitigations!$L$10</f>
        <v>77</v>
      </c>
      <c r="L497" s="59">
        <f>Y497*Mitigations!$L$10</f>
        <v>66</v>
      </c>
      <c r="M497" s="59">
        <f>Z497*Mitigations!$L$10</f>
        <v>104</v>
      </c>
      <c r="N497" s="59">
        <f>AA497*Mitigations!$L$10</f>
        <v>32</v>
      </c>
      <c r="O497" s="59"/>
      <c r="P497" s="59">
        <v>9.4</v>
      </c>
      <c r="Q497" s="59">
        <v>7.7</v>
      </c>
      <c r="R497" s="59">
        <v>6.84</v>
      </c>
      <c r="S497" s="59">
        <v>8.370000000000001</v>
      </c>
      <c r="T497" s="59">
        <v>3</v>
      </c>
      <c r="U497" s="59">
        <v>5</v>
      </c>
      <c r="V497" s="59">
        <v>8</v>
      </c>
      <c r="W497" s="59">
        <v>4</v>
      </c>
      <c r="X497" s="59">
        <v>77</v>
      </c>
      <c r="Y497" s="59">
        <v>66</v>
      </c>
      <c r="Z497" s="59">
        <v>104</v>
      </c>
      <c r="AA497" s="59">
        <v>32</v>
      </c>
    </row>
    <row r="498" spans="1:27" x14ac:dyDescent="0.35">
      <c r="A498" s="59"/>
      <c r="B498" s="59"/>
      <c r="C498" s="59">
        <f>P498*Mitigations!$J$10</f>
        <v>10.6</v>
      </c>
      <c r="D498" s="59">
        <f>Q498*Mitigations!$J$10</f>
        <v>7.7</v>
      </c>
      <c r="E498" s="59">
        <f>R498*Mitigations!$J$10</f>
        <v>8.01</v>
      </c>
      <c r="F498" s="59">
        <f>S498*Mitigations!$J$10</f>
        <v>7.5600000000000005</v>
      </c>
      <c r="G498" s="59">
        <f>T498*Mitigations!$K$10</f>
        <v>3</v>
      </c>
      <c r="H498" s="59">
        <f>U498*Mitigations!$K$10</f>
        <v>4</v>
      </c>
      <c r="I498" s="59">
        <f>V498*Mitigations!$K$10</f>
        <v>8</v>
      </c>
      <c r="J498" s="59">
        <f>W498*Mitigations!$K$10</f>
        <v>6</v>
      </c>
      <c r="K498" s="59">
        <f>X498*Mitigations!$L$10</f>
        <v>104</v>
      </c>
      <c r="L498" s="59">
        <f>Y498*Mitigations!$L$10</f>
        <v>40</v>
      </c>
      <c r="M498" s="59">
        <f>Z498*Mitigations!$L$10</f>
        <v>80</v>
      </c>
      <c r="N498" s="59">
        <f>AA498*Mitigations!$L$10</f>
        <v>52</v>
      </c>
      <c r="O498" s="59"/>
      <c r="P498" s="59">
        <v>10.6</v>
      </c>
      <c r="Q498" s="59">
        <v>7.7</v>
      </c>
      <c r="R498" s="59">
        <v>8.01</v>
      </c>
      <c r="S498" s="59">
        <v>7.5600000000000005</v>
      </c>
      <c r="T498" s="59">
        <v>3</v>
      </c>
      <c r="U498" s="59">
        <v>4</v>
      </c>
      <c r="V498" s="59">
        <v>8</v>
      </c>
      <c r="W498" s="59">
        <v>6</v>
      </c>
      <c r="X498" s="59">
        <v>104</v>
      </c>
      <c r="Y498" s="59">
        <v>40</v>
      </c>
      <c r="Z498" s="59">
        <v>80</v>
      </c>
      <c r="AA498" s="59">
        <v>52</v>
      </c>
    </row>
    <row r="499" spans="1:27" x14ac:dyDescent="0.35">
      <c r="A499" s="59"/>
      <c r="B499" s="59"/>
      <c r="C499" s="59">
        <f>P499*Mitigations!$J$10</f>
        <v>13.7</v>
      </c>
      <c r="D499" s="59">
        <f>Q499*Mitigations!$J$10</f>
        <v>8.6</v>
      </c>
      <c r="E499" s="59">
        <f>R499*Mitigations!$J$10</f>
        <v>10.89</v>
      </c>
      <c r="F499" s="59">
        <f>S499*Mitigations!$J$10</f>
        <v>7.02</v>
      </c>
      <c r="G499" s="59">
        <f>T499*Mitigations!$K$10</f>
        <v>7</v>
      </c>
      <c r="H499" s="59">
        <f>U499*Mitigations!$K$10</f>
        <v>5</v>
      </c>
      <c r="I499" s="59">
        <f>V499*Mitigations!$K$10</f>
        <v>6</v>
      </c>
      <c r="J499" s="59">
        <f>W499*Mitigations!$K$10</f>
        <v>2</v>
      </c>
      <c r="K499" s="59">
        <f>X499*Mitigations!$L$10</f>
        <v>76</v>
      </c>
      <c r="L499" s="59">
        <f>Y499*Mitigations!$L$10</f>
        <v>27</v>
      </c>
      <c r="M499" s="59">
        <f>Z499*Mitigations!$L$10</f>
        <v>92</v>
      </c>
      <c r="N499" s="59">
        <f>AA499*Mitigations!$L$10</f>
        <v>26</v>
      </c>
      <c r="O499" s="59"/>
      <c r="P499" s="59">
        <v>13.7</v>
      </c>
      <c r="Q499" s="59">
        <v>8.6</v>
      </c>
      <c r="R499" s="59">
        <v>10.89</v>
      </c>
      <c r="S499" s="59">
        <v>7.02</v>
      </c>
      <c r="T499" s="59">
        <v>7</v>
      </c>
      <c r="U499" s="59">
        <v>5</v>
      </c>
      <c r="V499" s="59">
        <v>6</v>
      </c>
      <c r="W499" s="59">
        <v>2</v>
      </c>
      <c r="X499" s="59">
        <v>76</v>
      </c>
      <c r="Y499" s="59">
        <v>27</v>
      </c>
      <c r="Z499" s="59">
        <v>92</v>
      </c>
      <c r="AA499" s="59">
        <v>26</v>
      </c>
    </row>
    <row r="500" spans="1:27" x14ac:dyDescent="0.35">
      <c r="A500" s="59"/>
      <c r="B500" s="59"/>
      <c r="C500" s="59">
        <f>P500*Mitigations!$J$10</f>
        <v>6.7</v>
      </c>
      <c r="D500" s="59">
        <f>Q500*Mitigations!$J$10</f>
        <v>6.7</v>
      </c>
      <c r="E500" s="59">
        <f>R500*Mitigations!$J$10</f>
        <v>8.19</v>
      </c>
      <c r="F500" s="59">
        <f>S500*Mitigations!$J$10</f>
        <v>6.84</v>
      </c>
      <c r="G500" s="59">
        <f>T500*Mitigations!$K$10</f>
        <v>6</v>
      </c>
      <c r="H500" s="59">
        <f>U500*Mitigations!$K$10</f>
        <v>6</v>
      </c>
      <c r="I500" s="59">
        <f>V500*Mitigations!$K$10</f>
        <v>5</v>
      </c>
      <c r="J500" s="59">
        <f>W500*Mitigations!$K$10</f>
        <v>8</v>
      </c>
      <c r="K500" s="59">
        <f>X500*Mitigations!$L$10</f>
        <v>114</v>
      </c>
      <c r="L500" s="59">
        <f>Y500*Mitigations!$L$10</f>
        <v>38</v>
      </c>
      <c r="M500" s="59">
        <f>Z500*Mitigations!$L$10</f>
        <v>86</v>
      </c>
      <c r="N500" s="59">
        <f>AA500*Mitigations!$L$10</f>
        <v>120</v>
      </c>
      <c r="O500" s="59"/>
      <c r="P500" s="59">
        <v>6.7</v>
      </c>
      <c r="Q500" s="59">
        <v>6.7</v>
      </c>
      <c r="R500" s="59">
        <v>8.19</v>
      </c>
      <c r="S500" s="59">
        <v>6.84</v>
      </c>
      <c r="T500" s="59">
        <v>6</v>
      </c>
      <c r="U500" s="59">
        <v>6</v>
      </c>
      <c r="V500" s="59">
        <v>5</v>
      </c>
      <c r="W500" s="59">
        <v>8</v>
      </c>
      <c r="X500" s="59">
        <v>114</v>
      </c>
      <c r="Y500" s="59">
        <v>38</v>
      </c>
      <c r="Z500" s="59">
        <v>86</v>
      </c>
      <c r="AA500" s="59">
        <v>120</v>
      </c>
    </row>
    <row r="501" spans="1:27" x14ac:dyDescent="0.35">
      <c r="A501" s="59"/>
      <c r="B501" s="59"/>
      <c r="C501" s="59">
        <f>P501*Mitigations!$J$10</f>
        <v>9.1</v>
      </c>
      <c r="D501" s="59">
        <f>Q501*Mitigations!$J$10</f>
        <v>8.6</v>
      </c>
      <c r="E501" s="59">
        <f>R501*Mitigations!$J$10</f>
        <v>7.29</v>
      </c>
      <c r="F501" s="59">
        <f>S501*Mitigations!$J$10</f>
        <v>9.09</v>
      </c>
      <c r="G501" s="59">
        <f>T501*Mitigations!$K$10</f>
        <v>8</v>
      </c>
      <c r="H501" s="59">
        <f>U501*Mitigations!$K$10</f>
        <v>3</v>
      </c>
      <c r="I501" s="59">
        <f>V501*Mitigations!$K$10</f>
        <v>2</v>
      </c>
      <c r="J501" s="59">
        <f>W501*Mitigations!$K$10</f>
        <v>4</v>
      </c>
      <c r="K501" s="59">
        <f>X501*Mitigations!$L$10</f>
        <v>188</v>
      </c>
      <c r="L501" s="59">
        <f>Y501*Mitigations!$L$10</f>
        <v>23</v>
      </c>
      <c r="M501" s="59">
        <f>Z501*Mitigations!$L$10</f>
        <v>69</v>
      </c>
      <c r="N501" s="59">
        <f>AA501*Mitigations!$L$10</f>
        <v>46</v>
      </c>
      <c r="O501" s="59"/>
      <c r="P501" s="59">
        <v>9.1</v>
      </c>
      <c r="Q501" s="59">
        <v>8.6</v>
      </c>
      <c r="R501" s="59">
        <v>7.29</v>
      </c>
      <c r="S501" s="59">
        <v>9.09</v>
      </c>
      <c r="T501" s="59">
        <v>8</v>
      </c>
      <c r="U501" s="59">
        <v>3</v>
      </c>
      <c r="V501" s="59">
        <v>2</v>
      </c>
      <c r="W501" s="59">
        <v>4</v>
      </c>
      <c r="X501" s="59">
        <v>188</v>
      </c>
      <c r="Y501" s="59">
        <v>23</v>
      </c>
      <c r="Z501" s="59">
        <v>69</v>
      </c>
      <c r="AA501" s="59">
        <v>46</v>
      </c>
    </row>
    <row r="502" spans="1:27" x14ac:dyDescent="0.35">
      <c r="A502" s="59"/>
      <c r="B502" s="59"/>
      <c r="C502" s="59">
        <f>P502*Mitigations!$J$10</f>
        <v>12</v>
      </c>
      <c r="D502" s="59">
        <f>Q502*Mitigations!$J$10</f>
        <v>8.8000000000000007</v>
      </c>
      <c r="E502" s="59">
        <f>R502*Mitigations!$J$10</f>
        <v>13.05</v>
      </c>
      <c r="F502" s="59">
        <f>S502*Mitigations!$J$10</f>
        <v>8.1</v>
      </c>
      <c r="G502" s="59">
        <f>T502*Mitigations!$K$10</f>
        <v>5</v>
      </c>
      <c r="H502" s="59">
        <f>U502*Mitigations!$K$10</f>
        <v>7</v>
      </c>
      <c r="I502" s="59">
        <f>V502*Mitigations!$K$10</f>
        <v>7</v>
      </c>
      <c r="J502" s="59">
        <f>W502*Mitigations!$K$10</f>
        <v>10</v>
      </c>
      <c r="K502" s="59">
        <f>X502*Mitigations!$L$10</f>
        <v>147</v>
      </c>
      <c r="L502" s="59">
        <f>Y502*Mitigations!$L$10</f>
        <v>73</v>
      </c>
      <c r="M502" s="59">
        <f>Z502*Mitigations!$L$10</f>
        <v>79</v>
      </c>
      <c r="N502" s="59">
        <f>AA502*Mitigations!$L$10</f>
        <v>65</v>
      </c>
      <c r="O502" s="59"/>
      <c r="P502" s="59">
        <v>12</v>
      </c>
      <c r="Q502" s="59">
        <v>8.8000000000000007</v>
      </c>
      <c r="R502" s="59">
        <v>13.05</v>
      </c>
      <c r="S502" s="59">
        <v>8.1</v>
      </c>
      <c r="T502" s="59">
        <v>5</v>
      </c>
      <c r="U502" s="59">
        <v>7</v>
      </c>
      <c r="V502" s="59">
        <v>7</v>
      </c>
      <c r="W502" s="59">
        <v>10</v>
      </c>
      <c r="X502" s="59">
        <v>147</v>
      </c>
      <c r="Y502" s="59">
        <v>73</v>
      </c>
      <c r="Z502" s="59">
        <v>79</v>
      </c>
      <c r="AA502" s="59">
        <v>65</v>
      </c>
    </row>
    <row r="503" spans="1:27" x14ac:dyDescent="0.35">
      <c r="A503" s="59"/>
      <c r="B503" s="59"/>
      <c r="C503" s="59">
        <f>P503*Mitigations!$J$10</f>
        <v>10</v>
      </c>
      <c r="D503" s="59">
        <f>Q503*Mitigations!$J$10</f>
        <v>8.8000000000000007</v>
      </c>
      <c r="E503" s="59">
        <f>R503*Mitigations!$J$10</f>
        <v>7.65</v>
      </c>
      <c r="F503" s="59">
        <f>S503*Mitigations!$J$10</f>
        <v>8.73</v>
      </c>
      <c r="G503" s="59">
        <f>T503*Mitigations!$K$10</f>
        <v>7</v>
      </c>
      <c r="H503" s="59">
        <f>U503*Mitigations!$K$10</f>
        <v>2</v>
      </c>
      <c r="I503" s="59">
        <f>V503*Mitigations!$K$10</f>
        <v>2</v>
      </c>
      <c r="J503" s="59">
        <f>W503*Mitigations!$K$10</f>
        <v>4</v>
      </c>
      <c r="K503" s="59">
        <f>X503*Mitigations!$L$10</f>
        <v>80</v>
      </c>
      <c r="L503" s="59">
        <f>Y503*Mitigations!$L$10</f>
        <v>29</v>
      </c>
      <c r="M503" s="59">
        <f>Z503*Mitigations!$L$10</f>
        <v>95</v>
      </c>
      <c r="N503" s="59">
        <f>AA503*Mitigations!$L$10</f>
        <v>77</v>
      </c>
      <c r="O503" s="59"/>
      <c r="P503" s="59">
        <v>10</v>
      </c>
      <c r="Q503" s="59">
        <v>8.8000000000000007</v>
      </c>
      <c r="R503" s="59">
        <v>7.65</v>
      </c>
      <c r="S503" s="59">
        <v>8.73</v>
      </c>
      <c r="T503" s="59">
        <v>7</v>
      </c>
      <c r="U503" s="59">
        <v>2</v>
      </c>
      <c r="V503" s="59">
        <v>2</v>
      </c>
      <c r="W503" s="59">
        <v>4</v>
      </c>
      <c r="X503" s="59">
        <v>80</v>
      </c>
      <c r="Y503" s="59">
        <v>29</v>
      </c>
      <c r="Z503" s="59">
        <v>95</v>
      </c>
      <c r="AA503" s="59">
        <v>77</v>
      </c>
    </row>
    <row r="504" spans="1:27" x14ac:dyDescent="0.35">
      <c r="A504" s="59"/>
      <c r="B504" s="59"/>
      <c r="C504" s="59">
        <f>P504*Mitigations!$J$10</f>
        <v>9.5</v>
      </c>
      <c r="D504" s="59">
        <f>Q504*Mitigations!$J$10</f>
        <v>8.3000000000000007</v>
      </c>
      <c r="E504" s="59">
        <f>R504*Mitigations!$J$10</f>
        <v>9.2700000000000014</v>
      </c>
      <c r="F504" s="59">
        <f>S504*Mitigations!$J$10</f>
        <v>7.4700000000000006</v>
      </c>
      <c r="G504" s="59">
        <f>T504*Mitigations!$K$10</f>
        <v>5</v>
      </c>
      <c r="H504" s="59">
        <f>U504*Mitigations!$K$10</f>
        <v>3</v>
      </c>
      <c r="I504" s="59">
        <f>V504*Mitigations!$K$10</f>
        <v>10</v>
      </c>
      <c r="J504" s="59">
        <f>W504*Mitigations!$K$10</f>
        <v>7</v>
      </c>
      <c r="K504" s="59">
        <f>X504*Mitigations!$L$10</f>
        <v>105</v>
      </c>
      <c r="L504" s="59">
        <f>Y504*Mitigations!$L$10</f>
        <v>34</v>
      </c>
      <c r="M504" s="59">
        <f>Z504*Mitigations!$L$10</f>
        <v>92</v>
      </c>
      <c r="N504" s="59">
        <f>AA504*Mitigations!$L$10</f>
        <v>46</v>
      </c>
      <c r="O504" s="59"/>
      <c r="P504" s="59">
        <v>9.5</v>
      </c>
      <c r="Q504" s="59">
        <v>8.3000000000000007</v>
      </c>
      <c r="R504" s="59">
        <v>9.2700000000000014</v>
      </c>
      <c r="S504" s="59">
        <v>7.4700000000000006</v>
      </c>
      <c r="T504" s="59">
        <v>5</v>
      </c>
      <c r="U504" s="59">
        <v>3</v>
      </c>
      <c r="V504" s="59">
        <v>10</v>
      </c>
      <c r="W504" s="59">
        <v>7</v>
      </c>
      <c r="X504" s="59">
        <v>105</v>
      </c>
      <c r="Y504" s="59">
        <v>34</v>
      </c>
      <c r="Z504" s="59">
        <v>92</v>
      </c>
      <c r="AA504" s="59">
        <v>46</v>
      </c>
    </row>
    <row r="505" spans="1:27" x14ac:dyDescent="0.35">
      <c r="A505" s="59"/>
      <c r="B505" s="59"/>
      <c r="C505" s="59">
        <f>P505*Mitigations!$J$10</f>
        <v>7.8</v>
      </c>
      <c r="D505" s="59">
        <f>Q505*Mitigations!$J$10</f>
        <v>7.5</v>
      </c>
      <c r="E505" s="59">
        <f>R505*Mitigations!$J$10</f>
        <v>13.950000000000001</v>
      </c>
      <c r="F505" s="59">
        <f>S505*Mitigations!$J$10</f>
        <v>6.66</v>
      </c>
      <c r="G505" s="59">
        <f>T505*Mitigations!$K$10</f>
        <v>3</v>
      </c>
      <c r="H505" s="59">
        <f>U505*Mitigations!$K$10</f>
        <v>0</v>
      </c>
      <c r="I505" s="59">
        <f>V505*Mitigations!$K$10</f>
        <v>4</v>
      </c>
      <c r="J505" s="59">
        <f>W505*Mitigations!$K$10</f>
        <v>2</v>
      </c>
      <c r="K505" s="59">
        <f>X505*Mitigations!$L$10</f>
        <v>202</v>
      </c>
      <c r="L505" s="59">
        <f>Y505*Mitigations!$L$10</f>
        <v>56</v>
      </c>
      <c r="M505" s="59">
        <f>Z505*Mitigations!$L$10</f>
        <v>105</v>
      </c>
      <c r="N505" s="59">
        <f>AA505*Mitigations!$L$10</f>
        <v>65</v>
      </c>
      <c r="O505" s="59"/>
      <c r="P505" s="59">
        <v>7.8</v>
      </c>
      <c r="Q505" s="59">
        <v>7.5</v>
      </c>
      <c r="R505" s="59">
        <v>13.950000000000001</v>
      </c>
      <c r="S505" s="59">
        <v>6.66</v>
      </c>
      <c r="T505" s="59">
        <v>3</v>
      </c>
      <c r="U505" s="59">
        <v>0</v>
      </c>
      <c r="V505" s="59">
        <v>4</v>
      </c>
      <c r="W505" s="59">
        <v>2</v>
      </c>
      <c r="X505" s="59">
        <v>202</v>
      </c>
      <c r="Y505" s="59">
        <v>56</v>
      </c>
      <c r="Z505" s="59">
        <v>105</v>
      </c>
      <c r="AA505" s="59">
        <v>65</v>
      </c>
    </row>
    <row r="506" spans="1:27" x14ac:dyDescent="0.35">
      <c r="A506" s="59"/>
      <c r="B506" s="59"/>
      <c r="C506" s="59">
        <f>P506*Mitigations!$J$10</f>
        <v>14.3</v>
      </c>
      <c r="D506" s="59">
        <f>Q506*Mitigations!$J$10</f>
        <v>8.4</v>
      </c>
      <c r="E506" s="59">
        <f>R506*Mitigations!$J$10</f>
        <v>8.91</v>
      </c>
      <c r="F506" s="59">
        <f>S506*Mitigations!$J$10</f>
        <v>6.3</v>
      </c>
      <c r="G506" s="59">
        <f>T506*Mitigations!$K$10</f>
        <v>5</v>
      </c>
      <c r="H506" s="59">
        <f>U506*Mitigations!$K$10</f>
        <v>4</v>
      </c>
      <c r="I506" s="59">
        <f>V506*Mitigations!$K$10</f>
        <v>4</v>
      </c>
      <c r="J506" s="59">
        <f>W506*Mitigations!$K$10</f>
        <v>4</v>
      </c>
      <c r="K506" s="59">
        <f>X506*Mitigations!$L$10</f>
        <v>260</v>
      </c>
      <c r="L506" s="59">
        <f>Y506*Mitigations!$L$10</f>
        <v>67</v>
      </c>
      <c r="M506" s="59">
        <f>Z506*Mitigations!$L$10</f>
        <v>79</v>
      </c>
      <c r="N506" s="59">
        <f>AA506*Mitigations!$L$10</f>
        <v>38</v>
      </c>
      <c r="O506" s="59"/>
      <c r="P506" s="59">
        <v>14.3</v>
      </c>
      <c r="Q506" s="59">
        <v>8.4</v>
      </c>
      <c r="R506" s="59">
        <v>8.91</v>
      </c>
      <c r="S506" s="59">
        <v>6.3</v>
      </c>
      <c r="T506" s="59">
        <v>5</v>
      </c>
      <c r="U506" s="59">
        <v>4</v>
      </c>
      <c r="V506" s="59">
        <v>4</v>
      </c>
      <c r="W506" s="59">
        <v>4</v>
      </c>
      <c r="X506" s="59">
        <v>260</v>
      </c>
      <c r="Y506" s="59">
        <v>67</v>
      </c>
      <c r="Z506" s="59">
        <v>79</v>
      </c>
      <c r="AA506" s="59">
        <v>38</v>
      </c>
    </row>
    <row r="507" spans="1:27" x14ac:dyDescent="0.35">
      <c r="A507" s="59"/>
      <c r="B507" s="59"/>
      <c r="C507" s="59">
        <f>P507*Mitigations!$J$10</f>
        <v>10.4</v>
      </c>
      <c r="D507" s="59">
        <f>Q507*Mitigations!$J$10</f>
        <v>6.9</v>
      </c>
      <c r="E507" s="59">
        <f>R507*Mitigations!$J$10</f>
        <v>13.14</v>
      </c>
      <c r="F507" s="59">
        <f>S507*Mitigations!$J$10</f>
        <v>6.48</v>
      </c>
      <c r="G507" s="59">
        <f>T507*Mitigations!$K$10</f>
        <v>5</v>
      </c>
      <c r="H507" s="59">
        <f>U507*Mitigations!$K$10</f>
        <v>4</v>
      </c>
      <c r="I507" s="59">
        <f>V507*Mitigations!$K$10</f>
        <v>2</v>
      </c>
      <c r="J507" s="59">
        <f>W507*Mitigations!$K$10</f>
        <v>5</v>
      </c>
      <c r="K507" s="59">
        <f>X507*Mitigations!$L$10</f>
        <v>52</v>
      </c>
      <c r="L507" s="59">
        <f>Y507*Mitigations!$L$10</f>
        <v>56</v>
      </c>
      <c r="M507" s="59">
        <f>Z507*Mitigations!$L$10</f>
        <v>71</v>
      </c>
      <c r="N507" s="59">
        <f>AA507*Mitigations!$L$10</f>
        <v>79</v>
      </c>
      <c r="O507" s="59"/>
      <c r="P507" s="59">
        <v>10.4</v>
      </c>
      <c r="Q507" s="59">
        <v>6.9</v>
      </c>
      <c r="R507" s="59">
        <v>13.14</v>
      </c>
      <c r="S507" s="59">
        <v>6.48</v>
      </c>
      <c r="T507" s="59">
        <v>5</v>
      </c>
      <c r="U507" s="59">
        <v>4</v>
      </c>
      <c r="V507" s="59">
        <v>2</v>
      </c>
      <c r="W507" s="59">
        <v>5</v>
      </c>
      <c r="X507" s="59">
        <v>52</v>
      </c>
      <c r="Y507" s="59">
        <v>56</v>
      </c>
      <c r="Z507" s="59">
        <v>71</v>
      </c>
      <c r="AA507" s="59">
        <v>79</v>
      </c>
    </row>
    <row r="508" spans="1:27" x14ac:dyDescent="0.35">
      <c r="A508" s="59"/>
      <c r="B508" s="59"/>
      <c r="C508" s="59">
        <f>P508*Mitigations!$J$10</f>
        <v>7.7</v>
      </c>
      <c r="D508" s="59">
        <f>Q508*Mitigations!$J$10</f>
        <v>8.1</v>
      </c>
      <c r="E508" s="59">
        <f>R508*Mitigations!$J$10</f>
        <v>7.38</v>
      </c>
      <c r="F508" s="59">
        <f>S508*Mitigations!$J$10</f>
        <v>7.38</v>
      </c>
      <c r="G508" s="59">
        <f>T508*Mitigations!$K$10</f>
        <v>5</v>
      </c>
      <c r="H508" s="59">
        <f>U508*Mitigations!$K$10</f>
        <v>4</v>
      </c>
      <c r="I508" s="59">
        <f>V508*Mitigations!$K$10</f>
        <v>3</v>
      </c>
      <c r="J508" s="59">
        <f>W508*Mitigations!$K$10</f>
        <v>7</v>
      </c>
      <c r="K508" s="59">
        <f>X508*Mitigations!$L$10</f>
        <v>196</v>
      </c>
      <c r="L508" s="59">
        <f>Y508*Mitigations!$L$10</f>
        <v>36</v>
      </c>
      <c r="M508" s="59">
        <f>Z508*Mitigations!$L$10</f>
        <v>76</v>
      </c>
      <c r="N508" s="59">
        <f>AA508*Mitigations!$L$10</f>
        <v>90</v>
      </c>
      <c r="O508" s="59"/>
      <c r="P508" s="59">
        <v>7.7</v>
      </c>
      <c r="Q508" s="59">
        <v>8.1</v>
      </c>
      <c r="R508" s="59">
        <v>7.38</v>
      </c>
      <c r="S508" s="59">
        <v>7.38</v>
      </c>
      <c r="T508" s="59">
        <v>5</v>
      </c>
      <c r="U508" s="59">
        <v>4</v>
      </c>
      <c r="V508" s="59">
        <v>3</v>
      </c>
      <c r="W508" s="59">
        <v>7</v>
      </c>
      <c r="X508" s="59">
        <v>196</v>
      </c>
      <c r="Y508" s="59">
        <v>36</v>
      </c>
      <c r="Z508" s="59">
        <v>76</v>
      </c>
      <c r="AA508" s="59">
        <v>90</v>
      </c>
    </row>
    <row r="509" spans="1:27" x14ac:dyDescent="0.35">
      <c r="A509" s="59"/>
      <c r="B509" s="59"/>
      <c r="C509" s="59">
        <f>P509*Mitigations!$J$10</f>
        <v>9.9</v>
      </c>
      <c r="D509" s="59">
        <f>Q509*Mitigations!$J$10</f>
        <v>8</v>
      </c>
      <c r="E509" s="59">
        <f>R509*Mitigations!$J$10</f>
        <v>6.84</v>
      </c>
      <c r="F509" s="59">
        <f>S509*Mitigations!$J$10</f>
        <v>7.11</v>
      </c>
      <c r="G509" s="59">
        <f>T509*Mitigations!$K$10</f>
        <v>3</v>
      </c>
      <c r="H509" s="59">
        <f>U509*Mitigations!$K$10</f>
        <v>3</v>
      </c>
      <c r="I509" s="59">
        <f>V509*Mitigations!$K$10</f>
        <v>9</v>
      </c>
      <c r="J509" s="59">
        <f>W509*Mitigations!$K$10</f>
        <v>6</v>
      </c>
      <c r="K509" s="59">
        <f>X509*Mitigations!$L$10</f>
        <v>206</v>
      </c>
      <c r="L509" s="59">
        <f>Y509*Mitigations!$L$10</f>
        <v>35</v>
      </c>
      <c r="M509" s="59">
        <f>Z509*Mitigations!$L$10</f>
        <v>50</v>
      </c>
      <c r="N509" s="59">
        <f>AA509*Mitigations!$L$10</f>
        <v>42</v>
      </c>
      <c r="O509" s="59"/>
      <c r="P509" s="59">
        <v>9.9</v>
      </c>
      <c r="Q509" s="59">
        <v>8</v>
      </c>
      <c r="R509" s="59">
        <v>6.84</v>
      </c>
      <c r="S509" s="59">
        <v>7.11</v>
      </c>
      <c r="T509" s="59">
        <v>3</v>
      </c>
      <c r="U509" s="59">
        <v>3</v>
      </c>
      <c r="V509" s="59">
        <v>9</v>
      </c>
      <c r="W509" s="59">
        <v>6</v>
      </c>
      <c r="X509" s="59">
        <v>206</v>
      </c>
      <c r="Y509" s="59">
        <v>35</v>
      </c>
      <c r="Z509" s="59">
        <v>50</v>
      </c>
      <c r="AA509" s="59">
        <v>42</v>
      </c>
    </row>
    <row r="510" spans="1:27" x14ac:dyDescent="0.35">
      <c r="A510" s="59"/>
      <c r="B510" s="59"/>
      <c r="C510" s="59">
        <f>P510*Mitigations!$J$10</f>
        <v>8.5</v>
      </c>
      <c r="D510" s="59">
        <f>Q510*Mitigations!$J$10</f>
        <v>8.6</v>
      </c>
      <c r="E510" s="59">
        <f>R510*Mitigations!$J$10</f>
        <v>11.520000000000001</v>
      </c>
      <c r="F510" s="59">
        <f>S510*Mitigations!$J$10</f>
        <v>7.29</v>
      </c>
      <c r="G510" s="59">
        <f>T510*Mitigations!$K$10</f>
        <v>8</v>
      </c>
      <c r="H510" s="59">
        <f>U510*Mitigations!$K$10</f>
        <v>2</v>
      </c>
      <c r="I510" s="59">
        <f>V510*Mitigations!$K$10</f>
        <v>5</v>
      </c>
      <c r="J510" s="59">
        <f>W510*Mitigations!$K$10</f>
        <v>11</v>
      </c>
      <c r="K510" s="59">
        <f>X510*Mitigations!$L$10</f>
        <v>104</v>
      </c>
      <c r="L510" s="59">
        <f>Y510*Mitigations!$L$10</f>
        <v>22</v>
      </c>
      <c r="M510" s="59">
        <f>Z510*Mitigations!$L$10</f>
        <v>47</v>
      </c>
      <c r="N510" s="59">
        <f>AA510*Mitigations!$L$10</f>
        <v>57</v>
      </c>
      <c r="O510" s="59"/>
      <c r="P510" s="59">
        <v>8.5</v>
      </c>
      <c r="Q510" s="59">
        <v>8.6</v>
      </c>
      <c r="R510" s="59">
        <v>11.520000000000001</v>
      </c>
      <c r="S510" s="59">
        <v>7.29</v>
      </c>
      <c r="T510" s="59">
        <v>8</v>
      </c>
      <c r="U510" s="59">
        <v>2</v>
      </c>
      <c r="V510" s="59">
        <v>5</v>
      </c>
      <c r="W510" s="59">
        <v>11</v>
      </c>
      <c r="X510" s="59">
        <v>104</v>
      </c>
      <c r="Y510" s="59">
        <v>22</v>
      </c>
      <c r="Z510" s="59">
        <v>47</v>
      </c>
      <c r="AA510" s="59">
        <v>57</v>
      </c>
    </row>
    <row r="511" spans="1:27" x14ac:dyDescent="0.35">
      <c r="A511" s="59"/>
      <c r="B511" s="59"/>
      <c r="C511" s="59">
        <f>P511*Mitigations!$J$10</f>
        <v>10</v>
      </c>
      <c r="D511" s="59">
        <f>Q511*Mitigations!$J$10</f>
        <v>9.4</v>
      </c>
      <c r="E511" s="59">
        <f>R511*Mitigations!$J$10</f>
        <v>9</v>
      </c>
      <c r="F511" s="59">
        <f>S511*Mitigations!$J$10</f>
        <v>6.12</v>
      </c>
      <c r="G511" s="59">
        <f>T511*Mitigations!$K$10</f>
        <v>3</v>
      </c>
      <c r="H511" s="59">
        <f>U511*Mitigations!$K$10</f>
        <v>3</v>
      </c>
      <c r="I511" s="59">
        <f>V511*Mitigations!$K$10</f>
        <v>4</v>
      </c>
      <c r="J511" s="59">
        <f>W511*Mitigations!$K$10</f>
        <v>5</v>
      </c>
      <c r="K511" s="59">
        <f>X511*Mitigations!$L$10</f>
        <v>118</v>
      </c>
      <c r="L511" s="59">
        <f>Y511*Mitigations!$L$10</f>
        <v>46</v>
      </c>
      <c r="M511" s="59">
        <f>Z511*Mitigations!$L$10</f>
        <v>35</v>
      </c>
      <c r="N511" s="59">
        <f>AA511*Mitigations!$L$10</f>
        <v>57</v>
      </c>
      <c r="O511" s="59"/>
      <c r="P511" s="59">
        <v>10</v>
      </c>
      <c r="Q511" s="59">
        <v>9.4</v>
      </c>
      <c r="R511" s="59">
        <v>9</v>
      </c>
      <c r="S511" s="59">
        <v>6.12</v>
      </c>
      <c r="T511" s="59">
        <v>3</v>
      </c>
      <c r="U511" s="59">
        <v>3</v>
      </c>
      <c r="V511" s="59">
        <v>4</v>
      </c>
      <c r="W511" s="59">
        <v>5</v>
      </c>
      <c r="X511" s="59">
        <v>118</v>
      </c>
      <c r="Y511" s="59">
        <v>46</v>
      </c>
      <c r="Z511" s="59">
        <v>35</v>
      </c>
      <c r="AA511" s="59">
        <v>57</v>
      </c>
    </row>
    <row r="512" spans="1:27" x14ac:dyDescent="0.35">
      <c r="A512" s="59"/>
      <c r="B512" s="59"/>
      <c r="C512" s="59">
        <f>P512*Mitigations!$J$10</f>
        <v>8.8000000000000007</v>
      </c>
      <c r="D512" s="59">
        <f>Q512*Mitigations!$J$10</f>
        <v>7.7</v>
      </c>
      <c r="E512" s="59">
        <f>R512*Mitigations!$J$10</f>
        <v>11.34</v>
      </c>
      <c r="F512" s="59">
        <f>S512*Mitigations!$J$10</f>
        <v>6.12</v>
      </c>
      <c r="G512" s="59">
        <f>T512*Mitigations!$K$10</f>
        <v>7</v>
      </c>
      <c r="H512" s="59">
        <f>U512*Mitigations!$K$10</f>
        <v>0</v>
      </c>
      <c r="I512" s="59">
        <f>V512*Mitigations!$K$10</f>
        <v>6</v>
      </c>
      <c r="J512" s="59">
        <f>W512*Mitigations!$K$10</f>
        <v>7</v>
      </c>
      <c r="K512" s="59">
        <f>X512*Mitigations!$L$10</f>
        <v>139</v>
      </c>
      <c r="L512" s="59">
        <f>Y512*Mitigations!$L$10</f>
        <v>20</v>
      </c>
      <c r="M512" s="59">
        <f>Z512*Mitigations!$L$10</f>
        <v>113</v>
      </c>
      <c r="N512" s="59">
        <f>AA512*Mitigations!$L$10</f>
        <v>54</v>
      </c>
      <c r="O512" s="59"/>
      <c r="P512" s="59">
        <v>8.8000000000000007</v>
      </c>
      <c r="Q512" s="59">
        <v>7.7</v>
      </c>
      <c r="R512" s="59">
        <v>11.34</v>
      </c>
      <c r="S512" s="59">
        <v>6.12</v>
      </c>
      <c r="T512" s="59">
        <v>7</v>
      </c>
      <c r="U512" s="59">
        <v>0</v>
      </c>
      <c r="V512" s="59">
        <v>6</v>
      </c>
      <c r="W512" s="59">
        <v>7</v>
      </c>
      <c r="X512" s="59">
        <v>139</v>
      </c>
      <c r="Y512" s="59">
        <v>20</v>
      </c>
      <c r="Z512" s="59">
        <v>113</v>
      </c>
      <c r="AA512" s="59">
        <v>54</v>
      </c>
    </row>
    <row r="513" spans="1:27" x14ac:dyDescent="0.35">
      <c r="A513" s="59"/>
      <c r="B513" s="59"/>
      <c r="C513" s="59">
        <f>P513*Mitigations!$J$10</f>
        <v>8.1</v>
      </c>
      <c r="D513" s="59">
        <f>Q513*Mitigations!$J$10</f>
        <v>8.3000000000000007</v>
      </c>
      <c r="E513" s="59">
        <f>R513*Mitigations!$J$10</f>
        <v>7.9200000000000008</v>
      </c>
      <c r="F513" s="59">
        <f>S513*Mitigations!$J$10</f>
        <v>7.9200000000000008</v>
      </c>
      <c r="G513" s="59">
        <f>T513*Mitigations!$K$10</f>
        <v>5</v>
      </c>
      <c r="H513" s="59">
        <f>U513*Mitigations!$K$10</f>
        <v>5</v>
      </c>
      <c r="I513" s="59">
        <f>V513*Mitigations!$K$10</f>
        <v>6</v>
      </c>
      <c r="J513" s="59">
        <f>W513*Mitigations!$K$10</f>
        <v>1</v>
      </c>
      <c r="K513" s="59">
        <f>X513*Mitigations!$L$10</f>
        <v>64</v>
      </c>
      <c r="L513" s="59">
        <f>Y513*Mitigations!$L$10</f>
        <v>55</v>
      </c>
      <c r="M513" s="59">
        <f>Z513*Mitigations!$L$10</f>
        <v>214</v>
      </c>
      <c r="N513" s="59">
        <f>AA513*Mitigations!$L$10</f>
        <v>45</v>
      </c>
      <c r="O513" s="59"/>
      <c r="P513" s="59">
        <v>8.1</v>
      </c>
      <c r="Q513" s="59">
        <v>8.3000000000000007</v>
      </c>
      <c r="R513" s="59">
        <v>7.9200000000000008</v>
      </c>
      <c r="S513" s="59">
        <v>7.9200000000000008</v>
      </c>
      <c r="T513" s="59">
        <v>5</v>
      </c>
      <c r="U513" s="59">
        <v>5</v>
      </c>
      <c r="V513" s="59">
        <v>6</v>
      </c>
      <c r="W513" s="59">
        <v>1</v>
      </c>
      <c r="X513" s="59">
        <v>64</v>
      </c>
      <c r="Y513" s="59">
        <v>55</v>
      </c>
      <c r="Z513" s="59">
        <v>214</v>
      </c>
      <c r="AA513" s="59">
        <v>45</v>
      </c>
    </row>
    <row r="514" spans="1:27" x14ac:dyDescent="0.35">
      <c r="A514" s="59"/>
      <c r="B514" s="59"/>
      <c r="C514" s="59">
        <f>P514*Mitigations!$J$10</f>
        <v>13.2</v>
      </c>
      <c r="D514" s="59">
        <f>Q514*Mitigations!$J$10</f>
        <v>8.6</v>
      </c>
      <c r="E514" s="59">
        <f>R514*Mitigations!$J$10</f>
        <v>11.34</v>
      </c>
      <c r="F514" s="59">
        <f>S514*Mitigations!$J$10</f>
        <v>8.82</v>
      </c>
      <c r="G514" s="59">
        <f>T514*Mitigations!$K$10</f>
        <v>4</v>
      </c>
      <c r="H514" s="59">
        <f>U514*Mitigations!$K$10</f>
        <v>5</v>
      </c>
      <c r="I514" s="59">
        <f>V514*Mitigations!$K$10</f>
        <v>3</v>
      </c>
      <c r="J514" s="59">
        <f>W514*Mitigations!$K$10</f>
        <v>3</v>
      </c>
      <c r="K514" s="59">
        <f>X514*Mitigations!$L$10</f>
        <v>154</v>
      </c>
      <c r="L514" s="59">
        <f>Y514*Mitigations!$L$10</f>
        <v>27</v>
      </c>
      <c r="M514" s="59">
        <f>Z514*Mitigations!$L$10</f>
        <v>74</v>
      </c>
      <c r="N514" s="59">
        <f>AA514*Mitigations!$L$10</f>
        <v>102</v>
      </c>
      <c r="O514" s="59"/>
      <c r="P514" s="59">
        <v>13.2</v>
      </c>
      <c r="Q514" s="59">
        <v>8.6</v>
      </c>
      <c r="R514" s="59">
        <v>11.34</v>
      </c>
      <c r="S514" s="59">
        <v>8.82</v>
      </c>
      <c r="T514" s="59">
        <v>4</v>
      </c>
      <c r="U514" s="59">
        <v>5</v>
      </c>
      <c r="V514" s="59">
        <v>3</v>
      </c>
      <c r="W514" s="59">
        <v>3</v>
      </c>
      <c r="X514" s="59">
        <v>154</v>
      </c>
      <c r="Y514" s="59">
        <v>27</v>
      </c>
      <c r="Z514" s="59">
        <v>74</v>
      </c>
      <c r="AA514" s="59">
        <v>102</v>
      </c>
    </row>
    <row r="515" spans="1:27" x14ac:dyDescent="0.35">
      <c r="A515" s="59"/>
      <c r="B515" s="59"/>
      <c r="C515" s="59">
        <f>P515*Mitigations!$J$10</f>
        <v>9.1</v>
      </c>
      <c r="D515" s="59">
        <f>Q515*Mitigations!$J$10</f>
        <v>7.3</v>
      </c>
      <c r="E515" s="59">
        <f>R515*Mitigations!$J$10</f>
        <v>7.2</v>
      </c>
      <c r="F515" s="59">
        <f>S515*Mitigations!$J$10</f>
        <v>5.7600000000000007</v>
      </c>
      <c r="G515" s="59">
        <f>T515*Mitigations!$K$10</f>
        <v>6</v>
      </c>
      <c r="H515" s="59">
        <f>U515*Mitigations!$K$10</f>
        <v>8</v>
      </c>
      <c r="I515" s="59">
        <f>V515*Mitigations!$K$10</f>
        <v>6</v>
      </c>
      <c r="J515" s="59">
        <f>W515*Mitigations!$K$10</f>
        <v>3</v>
      </c>
      <c r="K515" s="59">
        <f>X515*Mitigations!$L$10</f>
        <v>111</v>
      </c>
      <c r="L515" s="59">
        <f>Y515*Mitigations!$L$10</f>
        <v>32</v>
      </c>
      <c r="M515" s="59">
        <f>Z515*Mitigations!$L$10</f>
        <v>50</v>
      </c>
      <c r="N515" s="59">
        <f>AA515*Mitigations!$L$10</f>
        <v>31</v>
      </c>
      <c r="O515" s="59"/>
      <c r="P515" s="59">
        <v>9.1</v>
      </c>
      <c r="Q515" s="59">
        <v>7.3</v>
      </c>
      <c r="R515" s="59">
        <v>7.2</v>
      </c>
      <c r="S515" s="59">
        <v>5.7600000000000007</v>
      </c>
      <c r="T515" s="59">
        <v>6</v>
      </c>
      <c r="U515" s="59">
        <v>8</v>
      </c>
      <c r="V515" s="59">
        <v>6</v>
      </c>
      <c r="W515" s="59">
        <v>3</v>
      </c>
      <c r="X515" s="59">
        <v>111</v>
      </c>
      <c r="Y515" s="59">
        <v>32</v>
      </c>
      <c r="Z515" s="59">
        <v>50</v>
      </c>
      <c r="AA515" s="59">
        <v>31</v>
      </c>
    </row>
    <row r="516" spans="1:27" x14ac:dyDescent="0.35">
      <c r="A516" s="59"/>
      <c r="B516" s="59"/>
      <c r="C516" s="59">
        <f>P516*Mitigations!$J$10</f>
        <v>9.5</v>
      </c>
      <c r="D516" s="59">
        <f>Q516*Mitigations!$J$10</f>
        <v>9.1999999999999993</v>
      </c>
      <c r="E516" s="59">
        <f>R516*Mitigations!$J$10</f>
        <v>8.2799999999999994</v>
      </c>
      <c r="F516" s="59">
        <f>S516*Mitigations!$J$10</f>
        <v>7.9200000000000008</v>
      </c>
      <c r="G516" s="59">
        <f>T516*Mitigations!$K$10</f>
        <v>6</v>
      </c>
      <c r="H516" s="59">
        <f>U516*Mitigations!$K$10</f>
        <v>2</v>
      </c>
      <c r="I516" s="59">
        <f>V516*Mitigations!$K$10</f>
        <v>5</v>
      </c>
      <c r="J516" s="59">
        <f>W516*Mitigations!$K$10</f>
        <v>4</v>
      </c>
      <c r="K516" s="59">
        <f>X516*Mitigations!$L$10</f>
        <v>179</v>
      </c>
      <c r="L516" s="59">
        <f>Y516*Mitigations!$L$10</f>
        <v>84</v>
      </c>
      <c r="M516" s="59">
        <f>Z516*Mitigations!$L$10</f>
        <v>115</v>
      </c>
      <c r="N516" s="59">
        <f>AA516*Mitigations!$L$10</f>
        <v>34</v>
      </c>
      <c r="O516" s="59"/>
      <c r="P516" s="59">
        <v>9.5</v>
      </c>
      <c r="Q516" s="59">
        <v>9.1999999999999993</v>
      </c>
      <c r="R516" s="59">
        <v>8.2799999999999994</v>
      </c>
      <c r="S516" s="59">
        <v>7.9200000000000008</v>
      </c>
      <c r="T516" s="59">
        <v>6</v>
      </c>
      <c r="U516" s="59">
        <v>2</v>
      </c>
      <c r="V516" s="59">
        <v>5</v>
      </c>
      <c r="W516" s="59">
        <v>4</v>
      </c>
      <c r="X516" s="59">
        <v>179</v>
      </c>
      <c r="Y516" s="59">
        <v>84</v>
      </c>
      <c r="Z516" s="59">
        <v>115</v>
      </c>
      <c r="AA516" s="59">
        <v>34</v>
      </c>
    </row>
    <row r="517" spans="1:27" x14ac:dyDescent="0.35">
      <c r="A517" s="59"/>
      <c r="B517" s="59"/>
      <c r="C517" s="59">
        <f>P517*Mitigations!$J$10</f>
        <v>9.4</v>
      </c>
      <c r="D517" s="59">
        <f>Q517*Mitigations!$J$10</f>
        <v>7.8</v>
      </c>
      <c r="E517" s="59">
        <f>R517*Mitigations!$J$10</f>
        <v>13.32</v>
      </c>
      <c r="F517" s="59">
        <f>S517*Mitigations!$J$10</f>
        <v>8.2799999999999994</v>
      </c>
      <c r="G517" s="59">
        <f>T517*Mitigations!$K$10</f>
        <v>6</v>
      </c>
      <c r="H517" s="59">
        <f>U517*Mitigations!$K$10</f>
        <v>3</v>
      </c>
      <c r="I517" s="59">
        <f>V517*Mitigations!$K$10</f>
        <v>3</v>
      </c>
      <c r="J517" s="59">
        <f>W517*Mitigations!$K$10</f>
        <v>2</v>
      </c>
      <c r="K517" s="59">
        <f>X517*Mitigations!$L$10</f>
        <v>215</v>
      </c>
      <c r="L517" s="59">
        <f>Y517*Mitigations!$L$10</f>
        <v>50</v>
      </c>
      <c r="M517" s="59">
        <f>Z517*Mitigations!$L$10</f>
        <v>79</v>
      </c>
      <c r="N517" s="59">
        <f>AA517*Mitigations!$L$10</f>
        <v>50</v>
      </c>
      <c r="O517" s="59"/>
      <c r="P517" s="59">
        <v>9.4</v>
      </c>
      <c r="Q517" s="59">
        <v>7.8</v>
      </c>
      <c r="R517" s="59">
        <v>13.32</v>
      </c>
      <c r="S517" s="59">
        <v>8.2799999999999994</v>
      </c>
      <c r="T517" s="59">
        <v>6</v>
      </c>
      <c r="U517" s="59">
        <v>3</v>
      </c>
      <c r="V517" s="59">
        <v>3</v>
      </c>
      <c r="W517" s="59">
        <v>2</v>
      </c>
      <c r="X517" s="59">
        <v>215</v>
      </c>
      <c r="Y517" s="59">
        <v>50</v>
      </c>
      <c r="Z517" s="59">
        <v>79</v>
      </c>
      <c r="AA517" s="59">
        <v>50</v>
      </c>
    </row>
    <row r="518" spans="1:27" x14ac:dyDescent="0.35">
      <c r="A518" s="59"/>
      <c r="B518" s="59"/>
      <c r="C518" s="59">
        <f>P518*Mitigations!$J$10</f>
        <v>9.9</v>
      </c>
      <c r="D518" s="59">
        <f>Q518*Mitigations!$J$10</f>
        <v>7.7</v>
      </c>
      <c r="E518" s="59">
        <f>R518*Mitigations!$J$10</f>
        <v>14.22</v>
      </c>
      <c r="F518" s="59">
        <f>S518*Mitigations!$J$10</f>
        <v>7.9200000000000008</v>
      </c>
      <c r="G518" s="59">
        <f>T518*Mitigations!$K$10</f>
        <v>1</v>
      </c>
      <c r="H518" s="59">
        <f>U518*Mitigations!$K$10</f>
        <v>5</v>
      </c>
      <c r="I518" s="59">
        <f>V518*Mitigations!$K$10</f>
        <v>6</v>
      </c>
      <c r="J518" s="59">
        <f>W518*Mitigations!$K$10</f>
        <v>6</v>
      </c>
      <c r="K518" s="59">
        <f>X518*Mitigations!$L$10</f>
        <v>101</v>
      </c>
      <c r="L518" s="59">
        <f>Y518*Mitigations!$L$10</f>
        <v>50</v>
      </c>
      <c r="M518" s="59">
        <f>Z518*Mitigations!$L$10</f>
        <v>66</v>
      </c>
      <c r="N518" s="59">
        <f>AA518*Mitigations!$L$10</f>
        <v>70</v>
      </c>
      <c r="O518" s="59"/>
      <c r="P518" s="59">
        <v>9.9</v>
      </c>
      <c r="Q518" s="59">
        <v>7.7</v>
      </c>
      <c r="R518" s="59">
        <v>14.22</v>
      </c>
      <c r="S518" s="59">
        <v>7.9200000000000008</v>
      </c>
      <c r="T518" s="59">
        <v>1</v>
      </c>
      <c r="U518" s="59">
        <v>5</v>
      </c>
      <c r="V518" s="59">
        <v>6</v>
      </c>
      <c r="W518" s="59">
        <v>6</v>
      </c>
      <c r="X518" s="59">
        <v>101</v>
      </c>
      <c r="Y518" s="59">
        <v>50</v>
      </c>
      <c r="Z518" s="59">
        <v>66</v>
      </c>
      <c r="AA518" s="59">
        <v>70</v>
      </c>
    </row>
    <row r="519" spans="1:27" x14ac:dyDescent="0.35">
      <c r="A519" s="59"/>
      <c r="B519" s="59"/>
      <c r="C519" s="59">
        <f>P519*Mitigations!$J$10</f>
        <v>12.9</v>
      </c>
      <c r="D519" s="59">
        <f>Q519*Mitigations!$J$10</f>
        <v>8.6999999999999993</v>
      </c>
      <c r="E519" s="59">
        <f>R519*Mitigations!$J$10</f>
        <v>6.48</v>
      </c>
      <c r="F519" s="59">
        <f>S519*Mitigations!$J$10</f>
        <v>8.1</v>
      </c>
      <c r="G519" s="59">
        <f>T519*Mitigations!$K$10</f>
        <v>5</v>
      </c>
      <c r="H519" s="59">
        <f>U519*Mitigations!$K$10</f>
        <v>1</v>
      </c>
      <c r="I519" s="59">
        <f>V519*Mitigations!$K$10</f>
        <v>5</v>
      </c>
      <c r="J519" s="59">
        <f>W519*Mitigations!$K$10</f>
        <v>3</v>
      </c>
      <c r="K519" s="59">
        <f>X519*Mitigations!$L$10</f>
        <v>130</v>
      </c>
      <c r="L519" s="59">
        <f>Y519*Mitigations!$L$10</f>
        <v>31</v>
      </c>
      <c r="M519" s="59">
        <f>Z519*Mitigations!$L$10</f>
        <v>114</v>
      </c>
      <c r="N519" s="59">
        <f>AA519*Mitigations!$L$10</f>
        <v>41</v>
      </c>
      <c r="O519" s="59"/>
      <c r="P519" s="59">
        <v>12.9</v>
      </c>
      <c r="Q519" s="59">
        <v>8.6999999999999993</v>
      </c>
      <c r="R519" s="59">
        <v>6.48</v>
      </c>
      <c r="S519" s="59">
        <v>8.1</v>
      </c>
      <c r="T519" s="59">
        <v>5</v>
      </c>
      <c r="U519" s="59">
        <v>1</v>
      </c>
      <c r="V519" s="59">
        <v>5</v>
      </c>
      <c r="W519" s="59">
        <v>3</v>
      </c>
      <c r="X519" s="59">
        <v>130</v>
      </c>
      <c r="Y519" s="59">
        <v>31</v>
      </c>
      <c r="Z519" s="59">
        <v>114</v>
      </c>
      <c r="AA519" s="59">
        <v>41</v>
      </c>
    </row>
    <row r="520" spans="1:27" x14ac:dyDescent="0.35">
      <c r="A520" s="59"/>
      <c r="B520" s="59"/>
      <c r="C520" s="59">
        <f>P520*Mitigations!$J$10</f>
        <v>10.199999999999999</v>
      </c>
      <c r="D520" s="59">
        <f>Q520*Mitigations!$J$10</f>
        <v>7.8</v>
      </c>
      <c r="E520" s="59">
        <f>R520*Mitigations!$J$10</f>
        <v>10.08</v>
      </c>
      <c r="F520" s="59">
        <f>S520*Mitigations!$J$10</f>
        <v>8.82</v>
      </c>
      <c r="G520" s="59">
        <f>T520*Mitigations!$K$10</f>
        <v>4</v>
      </c>
      <c r="H520" s="59">
        <f>U520*Mitigations!$K$10</f>
        <v>4</v>
      </c>
      <c r="I520" s="59">
        <f>V520*Mitigations!$K$10</f>
        <v>4</v>
      </c>
      <c r="J520" s="59">
        <f>W520*Mitigations!$K$10</f>
        <v>6</v>
      </c>
      <c r="K520" s="59">
        <f>X520*Mitigations!$L$10</f>
        <v>114</v>
      </c>
      <c r="L520" s="59">
        <f>Y520*Mitigations!$L$10</f>
        <v>47</v>
      </c>
      <c r="M520" s="59">
        <f>Z520*Mitigations!$L$10</f>
        <v>70</v>
      </c>
      <c r="N520" s="59">
        <f>AA520*Mitigations!$L$10</f>
        <v>65</v>
      </c>
      <c r="O520" s="59"/>
      <c r="P520" s="59">
        <v>10.199999999999999</v>
      </c>
      <c r="Q520" s="59">
        <v>7.8</v>
      </c>
      <c r="R520" s="59">
        <v>10.08</v>
      </c>
      <c r="S520" s="59">
        <v>8.82</v>
      </c>
      <c r="T520" s="59">
        <v>4</v>
      </c>
      <c r="U520" s="59">
        <v>4</v>
      </c>
      <c r="V520" s="59">
        <v>4</v>
      </c>
      <c r="W520" s="59">
        <v>6</v>
      </c>
      <c r="X520" s="59">
        <v>114</v>
      </c>
      <c r="Y520" s="59">
        <v>47</v>
      </c>
      <c r="Z520" s="59">
        <v>70</v>
      </c>
      <c r="AA520" s="59">
        <v>65</v>
      </c>
    </row>
    <row r="521" spans="1:27" x14ac:dyDescent="0.35">
      <c r="A521" s="59"/>
      <c r="B521" s="59"/>
      <c r="C521" s="59">
        <f>P521*Mitigations!$J$10</f>
        <v>9</v>
      </c>
      <c r="D521" s="59">
        <f>Q521*Mitigations!$J$10</f>
        <v>7.6</v>
      </c>
      <c r="E521" s="59">
        <f>R521*Mitigations!$J$10</f>
        <v>9.81</v>
      </c>
      <c r="F521" s="59">
        <f>S521*Mitigations!$J$10</f>
        <v>6.9300000000000006</v>
      </c>
      <c r="G521" s="59">
        <f>T521*Mitigations!$K$10</f>
        <v>2</v>
      </c>
      <c r="H521" s="59">
        <f>U521*Mitigations!$K$10</f>
        <v>2</v>
      </c>
      <c r="I521" s="59">
        <f>V521*Mitigations!$K$10</f>
        <v>6</v>
      </c>
      <c r="J521" s="59">
        <f>W521*Mitigations!$K$10</f>
        <v>6</v>
      </c>
      <c r="K521" s="59">
        <f>X521*Mitigations!$L$10</f>
        <v>134</v>
      </c>
      <c r="L521" s="59">
        <f>Y521*Mitigations!$L$10</f>
        <v>56</v>
      </c>
      <c r="M521" s="59">
        <f>Z521*Mitigations!$L$10</f>
        <v>136</v>
      </c>
      <c r="N521" s="59">
        <f>AA521*Mitigations!$L$10</f>
        <v>48</v>
      </c>
      <c r="O521" s="59"/>
      <c r="P521" s="59">
        <v>9</v>
      </c>
      <c r="Q521" s="59">
        <v>7.6</v>
      </c>
      <c r="R521" s="59">
        <v>9.81</v>
      </c>
      <c r="S521" s="59">
        <v>6.9300000000000006</v>
      </c>
      <c r="T521" s="59">
        <v>2</v>
      </c>
      <c r="U521" s="59">
        <v>2</v>
      </c>
      <c r="V521" s="59">
        <v>6</v>
      </c>
      <c r="W521" s="59">
        <v>6</v>
      </c>
      <c r="X521" s="59">
        <v>134</v>
      </c>
      <c r="Y521" s="59">
        <v>56</v>
      </c>
      <c r="Z521" s="59">
        <v>136</v>
      </c>
      <c r="AA521" s="59">
        <v>48</v>
      </c>
    </row>
    <row r="522" spans="1:27" x14ac:dyDescent="0.35">
      <c r="A522" s="59"/>
      <c r="B522" s="59"/>
      <c r="C522" s="59">
        <f>P522*Mitigations!$J$10</f>
        <v>13.4</v>
      </c>
      <c r="D522" s="59">
        <f>Q522*Mitigations!$J$10</f>
        <v>8.1</v>
      </c>
      <c r="E522" s="59">
        <f>R522*Mitigations!$J$10</f>
        <v>10.53</v>
      </c>
      <c r="F522" s="59">
        <f>S522*Mitigations!$J$10</f>
        <v>6.75</v>
      </c>
      <c r="G522" s="59">
        <f>T522*Mitigations!$K$10</f>
        <v>7</v>
      </c>
      <c r="H522" s="59">
        <f>U522*Mitigations!$K$10</f>
        <v>3</v>
      </c>
      <c r="I522" s="59">
        <f>V522*Mitigations!$K$10</f>
        <v>5</v>
      </c>
      <c r="J522" s="59">
        <f>W522*Mitigations!$K$10</f>
        <v>7</v>
      </c>
      <c r="K522" s="59">
        <f>X522*Mitigations!$L$10</f>
        <v>79</v>
      </c>
      <c r="L522" s="59">
        <f>Y522*Mitigations!$L$10</f>
        <v>88</v>
      </c>
      <c r="M522" s="59">
        <f>Z522*Mitigations!$L$10</f>
        <v>89</v>
      </c>
      <c r="N522" s="59">
        <f>AA522*Mitigations!$L$10</f>
        <v>37</v>
      </c>
      <c r="O522" s="59"/>
      <c r="P522" s="59">
        <v>13.4</v>
      </c>
      <c r="Q522" s="59">
        <v>8.1</v>
      </c>
      <c r="R522" s="59">
        <v>10.53</v>
      </c>
      <c r="S522" s="59">
        <v>6.75</v>
      </c>
      <c r="T522" s="59">
        <v>7</v>
      </c>
      <c r="U522" s="59">
        <v>3</v>
      </c>
      <c r="V522" s="59">
        <v>5</v>
      </c>
      <c r="W522" s="59">
        <v>7</v>
      </c>
      <c r="X522" s="59">
        <v>79</v>
      </c>
      <c r="Y522" s="59">
        <v>88</v>
      </c>
      <c r="Z522" s="59">
        <v>89</v>
      </c>
      <c r="AA522" s="59">
        <v>37</v>
      </c>
    </row>
    <row r="523" spans="1:27" x14ac:dyDescent="0.35">
      <c r="A523" s="59"/>
      <c r="B523" s="59"/>
      <c r="C523" s="59">
        <f>P523*Mitigations!$J$10</f>
        <v>12.2</v>
      </c>
      <c r="D523" s="59">
        <f>Q523*Mitigations!$J$10</f>
        <v>9.8000000000000007</v>
      </c>
      <c r="E523" s="59">
        <f>R523*Mitigations!$J$10</f>
        <v>7.5600000000000005</v>
      </c>
      <c r="F523" s="59">
        <f>S523*Mitigations!$J$10</f>
        <v>7.02</v>
      </c>
      <c r="G523" s="59">
        <f>T523*Mitigations!$K$10</f>
        <v>6</v>
      </c>
      <c r="H523" s="59">
        <f>U523*Mitigations!$K$10</f>
        <v>6</v>
      </c>
      <c r="I523" s="59">
        <f>V523*Mitigations!$K$10</f>
        <v>1</v>
      </c>
      <c r="J523" s="59">
        <f>W523*Mitigations!$K$10</f>
        <v>8</v>
      </c>
      <c r="K523" s="59">
        <f>X523*Mitigations!$L$10</f>
        <v>90</v>
      </c>
      <c r="L523" s="59">
        <f>Y523*Mitigations!$L$10</f>
        <v>54</v>
      </c>
      <c r="M523" s="59">
        <f>Z523*Mitigations!$L$10</f>
        <v>82</v>
      </c>
      <c r="N523" s="59">
        <f>AA523*Mitigations!$L$10</f>
        <v>32</v>
      </c>
      <c r="O523" s="59"/>
      <c r="P523" s="59">
        <v>12.2</v>
      </c>
      <c r="Q523" s="59">
        <v>9.8000000000000007</v>
      </c>
      <c r="R523" s="59">
        <v>7.5600000000000005</v>
      </c>
      <c r="S523" s="59">
        <v>7.02</v>
      </c>
      <c r="T523" s="59">
        <v>6</v>
      </c>
      <c r="U523" s="59">
        <v>6</v>
      </c>
      <c r="V523" s="59">
        <v>1</v>
      </c>
      <c r="W523" s="59">
        <v>8</v>
      </c>
      <c r="X523" s="59">
        <v>90</v>
      </c>
      <c r="Y523" s="59">
        <v>54</v>
      </c>
      <c r="Z523" s="59">
        <v>82</v>
      </c>
      <c r="AA523" s="59">
        <v>32</v>
      </c>
    </row>
    <row r="524" spans="1:27" x14ac:dyDescent="0.35">
      <c r="A524" s="59"/>
      <c r="B524" s="59"/>
      <c r="C524" s="59">
        <f>P524*Mitigations!$J$10</f>
        <v>10.3</v>
      </c>
      <c r="D524" s="59">
        <f>Q524*Mitigations!$J$10</f>
        <v>11.3</v>
      </c>
      <c r="E524" s="59">
        <f>R524*Mitigations!$J$10</f>
        <v>7.4700000000000006</v>
      </c>
      <c r="F524" s="59">
        <f>S524*Mitigations!$J$10</f>
        <v>7.9200000000000008</v>
      </c>
      <c r="G524" s="59">
        <f>T524*Mitigations!$K$10</f>
        <v>2</v>
      </c>
      <c r="H524" s="59">
        <f>U524*Mitigations!$K$10</f>
        <v>4</v>
      </c>
      <c r="I524" s="59">
        <f>V524*Mitigations!$K$10</f>
        <v>4</v>
      </c>
      <c r="J524" s="59">
        <f>W524*Mitigations!$K$10</f>
        <v>6</v>
      </c>
      <c r="K524" s="59">
        <f>X524*Mitigations!$L$10</f>
        <v>177</v>
      </c>
      <c r="L524" s="59">
        <f>Y524*Mitigations!$L$10</f>
        <v>19</v>
      </c>
      <c r="M524" s="59">
        <f>Z524*Mitigations!$L$10</f>
        <v>70</v>
      </c>
      <c r="N524" s="59">
        <f>AA524*Mitigations!$L$10</f>
        <v>67</v>
      </c>
      <c r="O524" s="59"/>
      <c r="P524" s="59">
        <v>10.3</v>
      </c>
      <c r="Q524" s="59">
        <v>11.3</v>
      </c>
      <c r="R524" s="59">
        <v>7.4700000000000006</v>
      </c>
      <c r="S524" s="59">
        <v>7.9200000000000008</v>
      </c>
      <c r="T524" s="59">
        <v>2</v>
      </c>
      <c r="U524" s="59">
        <v>4</v>
      </c>
      <c r="V524" s="59">
        <v>4</v>
      </c>
      <c r="W524" s="59">
        <v>6</v>
      </c>
      <c r="X524" s="59">
        <v>177</v>
      </c>
      <c r="Y524" s="59">
        <v>19</v>
      </c>
      <c r="Z524" s="59">
        <v>70</v>
      </c>
      <c r="AA524" s="59">
        <v>67</v>
      </c>
    </row>
    <row r="525" spans="1:27" x14ac:dyDescent="0.35">
      <c r="A525" s="59"/>
      <c r="B525" s="59"/>
      <c r="C525" s="59">
        <f>P525*Mitigations!$J$10</f>
        <v>9.6</v>
      </c>
      <c r="D525" s="59">
        <f>Q525*Mitigations!$J$10</f>
        <v>7.5</v>
      </c>
      <c r="E525" s="59">
        <f>R525*Mitigations!$J$10</f>
        <v>5.67</v>
      </c>
      <c r="F525" s="59">
        <f>S525*Mitigations!$J$10</f>
        <v>8.1</v>
      </c>
      <c r="G525" s="59">
        <f>T525*Mitigations!$K$10</f>
        <v>2</v>
      </c>
      <c r="H525" s="59">
        <f>U525*Mitigations!$K$10</f>
        <v>1</v>
      </c>
      <c r="I525" s="59">
        <f>V525*Mitigations!$K$10</f>
        <v>4</v>
      </c>
      <c r="J525" s="59">
        <f>W525*Mitigations!$K$10</f>
        <v>6</v>
      </c>
      <c r="K525" s="59">
        <f>X525*Mitigations!$L$10</f>
        <v>152</v>
      </c>
      <c r="L525" s="59">
        <f>Y525*Mitigations!$L$10</f>
        <v>60</v>
      </c>
      <c r="M525" s="59">
        <f>Z525*Mitigations!$L$10</f>
        <v>60</v>
      </c>
      <c r="N525" s="59">
        <f>AA525*Mitigations!$L$10</f>
        <v>79</v>
      </c>
      <c r="O525" s="59"/>
      <c r="P525" s="59">
        <v>9.6</v>
      </c>
      <c r="Q525" s="59">
        <v>7.5</v>
      </c>
      <c r="R525" s="59">
        <v>5.67</v>
      </c>
      <c r="S525" s="59">
        <v>8.1</v>
      </c>
      <c r="T525" s="59">
        <v>2</v>
      </c>
      <c r="U525" s="59">
        <v>1</v>
      </c>
      <c r="V525" s="59">
        <v>4</v>
      </c>
      <c r="W525" s="59">
        <v>6</v>
      </c>
      <c r="X525" s="59">
        <v>152</v>
      </c>
      <c r="Y525" s="59">
        <v>60</v>
      </c>
      <c r="Z525" s="59">
        <v>60</v>
      </c>
      <c r="AA525" s="59">
        <v>79</v>
      </c>
    </row>
    <row r="526" spans="1:27" x14ac:dyDescent="0.35">
      <c r="A526" s="59"/>
      <c r="B526" s="59"/>
      <c r="C526" s="59">
        <f>P526*Mitigations!$J$10</f>
        <v>9.3000000000000007</v>
      </c>
      <c r="D526" s="59">
        <f>Q526*Mitigations!$J$10</f>
        <v>7.5</v>
      </c>
      <c r="E526" s="59">
        <f>R526*Mitigations!$J$10</f>
        <v>12.24</v>
      </c>
      <c r="F526" s="59">
        <f>S526*Mitigations!$J$10</f>
        <v>7.02</v>
      </c>
      <c r="G526" s="59">
        <f>T526*Mitigations!$K$10</f>
        <v>7</v>
      </c>
      <c r="H526" s="59">
        <f>U526*Mitigations!$K$10</f>
        <v>4</v>
      </c>
      <c r="I526" s="59">
        <f>V526*Mitigations!$K$10</f>
        <v>6</v>
      </c>
      <c r="J526" s="59">
        <f>W526*Mitigations!$K$10</f>
        <v>3</v>
      </c>
      <c r="K526" s="59">
        <f>X526*Mitigations!$L$10</f>
        <v>79</v>
      </c>
      <c r="L526" s="59">
        <f>Y526*Mitigations!$L$10</f>
        <v>27</v>
      </c>
      <c r="M526" s="59">
        <f>Z526*Mitigations!$L$10</f>
        <v>144</v>
      </c>
      <c r="N526" s="59">
        <f>AA526*Mitigations!$L$10</f>
        <v>63</v>
      </c>
      <c r="O526" s="59"/>
      <c r="P526" s="59">
        <v>9.3000000000000007</v>
      </c>
      <c r="Q526" s="59">
        <v>7.5</v>
      </c>
      <c r="R526" s="59">
        <v>12.24</v>
      </c>
      <c r="S526" s="59">
        <v>7.02</v>
      </c>
      <c r="T526" s="59">
        <v>7</v>
      </c>
      <c r="U526" s="59">
        <v>4</v>
      </c>
      <c r="V526" s="59">
        <v>6</v>
      </c>
      <c r="W526" s="59">
        <v>3</v>
      </c>
      <c r="X526" s="59">
        <v>79</v>
      </c>
      <c r="Y526" s="59">
        <v>27</v>
      </c>
      <c r="Z526" s="59">
        <v>144</v>
      </c>
      <c r="AA526" s="59">
        <v>63</v>
      </c>
    </row>
    <row r="527" spans="1:27" x14ac:dyDescent="0.35">
      <c r="A527" s="59"/>
      <c r="B527" s="59"/>
      <c r="C527" s="59">
        <f>P527*Mitigations!$J$10</f>
        <v>9.5</v>
      </c>
      <c r="D527" s="59">
        <f>Q527*Mitigations!$J$10</f>
        <v>7.2</v>
      </c>
      <c r="E527" s="59">
        <f>R527*Mitigations!$J$10</f>
        <v>9.3600000000000012</v>
      </c>
      <c r="F527" s="59">
        <f>S527*Mitigations!$J$10</f>
        <v>6.57</v>
      </c>
      <c r="G527" s="59">
        <f>T527*Mitigations!$K$10</f>
        <v>8</v>
      </c>
      <c r="H527" s="59">
        <f>U527*Mitigations!$K$10</f>
        <v>1</v>
      </c>
      <c r="I527" s="59">
        <f>V527*Mitigations!$K$10</f>
        <v>2</v>
      </c>
      <c r="J527" s="59">
        <f>W527*Mitigations!$K$10</f>
        <v>3</v>
      </c>
      <c r="K527" s="59">
        <f>X527*Mitigations!$L$10</f>
        <v>107</v>
      </c>
      <c r="L527" s="59">
        <f>Y527*Mitigations!$L$10</f>
        <v>38</v>
      </c>
      <c r="M527" s="59">
        <f>Z527*Mitigations!$L$10</f>
        <v>48</v>
      </c>
      <c r="N527" s="59">
        <f>AA527*Mitigations!$L$10</f>
        <v>39</v>
      </c>
      <c r="O527" s="59"/>
      <c r="P527" s="59">
        <v>9.5</v>
      </c>
      <c r="Q527" s="59">
        <v>7.2</v>
      </c>
      <c r="R527" s="59">
        <v>9.3600000000000012</v>
      </c>
      <c r="S527" s="59">
        <v>6.57</v>
      </c>
      <c r="T527" s="59">
        <v>8</v>
      </c>
      <c r="U527" s="59">
        <v>1</v>
      </c>
      <c r="V527" s="59">
        <v>2</v>
      </c>
      <c r="W527" s="59">
        <v>3</v>
      </c>
      <c r="X527" s="59">
        <v>107</v>
      </c>
      <c r="Y527" s="59">
        <v>38</v>
      </c>
      <c r="Z527" s="59">
        <v>48</v>
      </c>
      <c r="AA527" s="59">
        <v>39</v>
      </c>
    </row>
    <row r="528" spans="1:27" x14ac:dyDescent="0.35">
      <c r="A528" s="59"/>
      <c r="B528" s="59"/>
      <c r="C528" s="59">
        <f>P528*Mitigations!$J$10</f>
        <v>13.7</v>
      </c>
      <c r="D528" s="59">
        <f>Q528*Mitigations!$J$10</f>
        <v>8.4</v>
      </c>
      <c r="E528" s="59">
        <f>R528*Mitigations!$J$10</f>
        <v>6.66</v>
      </c>
      <c r="F528" s="59">
        <f>S528*Mitigations!$J$10</f>
        <v>7.38</v>
      </c>
      <c r="G528" s="59">
        <f>T528*Mitigations!$K$10</f>
        <v>6</v>
      </c>
      <c r="H528" s="59">
        <f>U528*Mitigations!$K$10</f>
        <v>6</v>
      </c>
      <c r="I528" s="59">
        <f>V528*Mitigations!$K$10</f>
        <v>3</v>
      </c>
      <c r="J528" s="59">
        <f>W528*Mitigations!$K$10</f>
        <v>5</v>
      </c>
      <c r="K528" s="59">
        <f>X528*Mitigations!$L$10</f>
        <v>199</v>
      </c>
      <c r="L528" s="59">
        <f>Y528*Mitigations!$L$10</f>
        <v>52</v>
      </c>
      <c r="M528" s="59">
        <f>Z528*Mitigations!$L$10</f>
        <v>76</v>
      </c>
      <c r="N528" s="59">
        <f>AA528*Mitigations!$L$10</f>
        <v>69</v>
      </c>
      <c r="O528" s="59"/>
      <c r="P528" s="59">
        <v>13.7</v>
      </c>
      <c r="Q528" s="59">
        <v>8.4</v>
      </c>
      <c r="R528" s="59">
        <v>6.66</v>
      </c>
      <c r="S528" s="59">
        <v>7.38</v>
      </c>
      <c r="T528" s="59">
        <v>6</v>
      </c>
      <c r="U528" s="59">
        <v>6</v>
      </c>
      <c r="V528" s="59">
        <v>3</v>
      </c>
      <c r="W528" s="59">
        <v>5</v>
      </c>
      <c r="X528" s="59">
        <v>199</v>
      </c>
      <c r="Y528" s="59">
        <v>52</v>
      </c>
      <c r="Z528" s="59">
        <v>76</v>
      </c>
      <c r="AA528" s="59">
        <v>69</v>
      </c>
    </row>
    <row r="529" spans="1:27" x14ac:dyDescent="0.35">
      <c r="A529" s="59"/>
      <c r="B529" s="59"/>
      <c r="C529" s="59">
        <f>P529*Mitigations!$J$10</f>
        <v>11.8</v>
      </c>
      <c r="D529" s="59">
        <f>Q529*Mitigations!$J$10</f>
        <v>7.2</v>
      </c>
      <c r="E529" s="59">
        <f>R529*Mitigations!$J$10</f>
        <v>7.11</v>
      </c>
      <c r="F529" s="59">
        <f>S529*Mitigations!$J$10</f>
        <v>7.74</v>
      </c>
      <c r="G529" s="59">
        <f>T529*Mitigations!$K$10</f>
        <v>8</v>
      </c>
      <c r="H529" s="59">
        <f>U529*Mitigations!$K$10</f>
        <v>9</v>
      </c>
      <c r="I529" s="59">
        <f>V529*Mitigations!$K$10</f>
        <v>6</v>
      </c>
      <c r="J529" s="59">
        <f>W529*Mitigations!$K$10</f>
        <v>3</v>
      </c>
      <c r="K529" s="59">
        <f>X529*Mitigations!$L$10</f>
        <v>142</v>
      </c>
      <c r="L529" s="59">
        <f>Y529*Mitigations!$L$10</f>
        <v>26</v>
      </c>
      <c r="M529" s="59">
        <f>Z529*Mitigations!$L$10</f>
        <v>62</v>
      </c>
      <c r="N529" s="59">
        <f>AA529*Mitigations!$L$10</f>
        <v>66</v>
      </c>
      <c r="O529" s="59"/>
      <c r="P529" s="59">
        <v>11.8</v>
      </c>
      <c r="Q529" s="59">
        <v>7.2</v>
      </c>
      <c r="R529" s="59">
        <v>7.11</v>
      </c>
      <c r="S529" s="59">
        <v>7.74</v>
      </c>
      <c r="T529" s="59">
        <v>8</v>
      </c>
      <c r="U529" s="59">
        <v>9</v>
      </c>
      <c r="V529" s="59">
        <v>6</v>
      </c>
      <c r="W529" s="59">
        <v>3</v>
      </c>
      <c r="X529" s="59">
        <v>142</v>
      </c>
      <c r="Y529" s="59">
        <v>26</v>
      </c>
      <c r="Z529" s="59">
        <v>62</v>
      </c>
      <c r="AA529" s="59">
        <v>66</v>
      </c>
    </row>
    <row r="530" spans="1:27" x14ac:dyDescent="0.35">
      <c r="A530" s="59"/>
      <c r="B530" s="59"/>
      <c r="C530" s="59">
        <f>P530*Mitigations!$J$10</f>
        <v>7.6</v>
      </c>
      <c r="D530" s="59">
        <f>Q530*Mitigations!$J$10</f>
        <v>5.5</v>
      </c>
      <c r="E530" s="59">
        <f>R530*Mitigations!$J$10</f>
        <v>10.8</v>
      </c>
      <c r="F530" s="59">
        <f>S530*Mitigations!$J$10</f>
        <v>6.9300000000000006</v>
      </c>
      <c r="G530" s="59">
        <f>T530*Mitigations!$K$10</f>
        <v>5</v>
      </c>
      <c r="H530" s="59">
        <f>U530*Mitigations!$K$10</f>
        <v>4</v>
      </c>
      <c r="I530" s="59">
        <f>V530*Mitigations!$K$10</f>
        <v>10</v>
      </c>
      <c r="J530" s="59">
        <f>W530*Mitigations!$K$10</f>
        <v>2</v>
      </c>
      <c r="K530" s="59">
        <f>X530*Mitigations!$L$10</f>
        <v>200</v>
      </c>
      <c r="L530" s="59">
        <f>Y530*Mitigations!$L$10</f>
        <v>40</v>
      </c>
      <c r="M530" s="59">
        <f>Z530*Mitigations!$L$10</f>
        <v>88</v>
      </c>
      <c r="N530" s="59">
        <f>AA530*Mitigations!$L$10</f>
        <v>40</v>
      </c>
      <c r="O530" s="59"/>
      <c r="P530" s="59">
        <v>7.6</v>
      </c>
      <c r="Q530" s="59">
        <v>5.5</v>
      </c>
      <c r="R530" s="59">
        <v>10.8</v>
      </c>
      <c r="S530" s="59">
        <v>6.9300000000000006</v>
      </c>
      <c r="T530" s="59">
        <v>5</v>
      </c>
      <c r="U530" s="59">
        <v>4</v>
      </c>
      <c r="V530" s="59">
        <v>10</v>
      </c>
      <c r="W530" s="59">
        <v>2</v>
      </c>
      <c r="X530" s="59">
        <v>200</v>
      </c>
      <c r="Y530" s="59">
        <v>40</v>
      </c>
      <c r="Z530" s="59">
        <v>88</v>
      </c>
      <c r="AA530" s="59">
        <v>40</v>
      </c>
    </row>
    <row r="531" spans="1:27" x14ac:dyDescent="0.35">
      <c r="A531" s="59"/>
      <c r="B531" s="59"/>
      <c r="C531" s="59">
        <f>P531*Mitigations!$J$10</f>
        <v>8.1</v>
      </c>
      <c r="D531" s="59">
        <f>Q531*Mitigations!$J$10</f>
        <v>8.3000000000000007</v>
      </c>
      <c r="E531" s="59">
        <f>R531*Mitigations!$J$10</f>
        <v>8.370000000000001</v>
      </c>
      <c r="F531" s="59">
        <f>S531*Mitigations!$J$10</f>
        <v>8.2799999999999994</v>
      </c>
      <c r="G531" s="59">
        <f>T531*Mitigations!$K$10</f>
        <v>4</v>
      </c>
      <c r="H531" s="59">
        <f>U531*Mitigations!$K$10</f>
        <v>5</v>
      </c>
      <c r="I531" s="59">
        <f>V531*Mitigations!$K$10</f>
        <v>5</v>
      </c>
      <c r="J531" s="59">
        <f>W531*Mitigations!$K$10</f>
        <v>4</v>
      </c>
      <c r="K531" s="59">
        <f>X531*Mitigations!$L$10</f>
        <v>173</v>
      </c>
      <c r="L531" s="59">
        <f>Y531*Mitigations!$L$10</f>
        <v>38</v>
      </c>
      <c r="M531" s="59">
        <f>Z531*Mitigations!$L$10</f>
        <v>106</v>
      </c>
      <c r="N531" s="59">
        <f>AA531*Mitigations!$L$10</f>
        <v>84</v>
      </c>
      <c r="O531" s="59"/>
      <c r="P531" s="59">
        <v>8.1</v>
      </c>
      <c r="Q531" s="59">
        <v>8.3000000000000007</v>
      </c>
      <c r="R531" s="59">
        <v>8.370000000000001</v>
      </c>
      <c r="S531" s="59">
        <v>8.2799999999999994</v>
      </c>
      <c r="T531" s="59">
        <v>4</v>
      </c>
      <c r="U531" s="59">
        <v>5</v>
      </c>
      <c r="V531" s="59">
        <v>5</v>
      </c>
      <c r="W531" s="59">
        <v>4</v>
      </c>
      <c r="X531" s="59">
        <v>173</v>
      </c>
      <c r="Y531" s="59">
        <v>38</v>
      </c>
      <c r="Z531" s="59">
        <v>106</v>
      </c>
      <c r="AA531" s="59">
        <v>84</v>
      </c>
    </row>
    <row r="532" spans="1:27" x14ac:dyDescent="0.35">
      <c r="A532" s="59"/>
      <c r="B532" s="59"/>
      <c r="C532" s="59">
        <f>P532*Mitigations!$J$10</f>
        <v>12.3</v>
      </c>
      <c r="D532" s="59">
        <f>Q532*Mitigations!$J$10</f>
        <v>7.5</v>
      </c>
      <c r="E532" s="59">
        <f>R532*Mitigations!$J$10</f>
        <v>9.99</v>
      </c>
      <c r="F532" s="59">
        <f>S532*Mitigations!$J$10</f>
        <v>7.74</v>
      </c>
      <c r="G532" s="59">
        <f>T532*Mitigations!$K$10</f>
        <v>4</v>
      </c>
      <c r="H532" s="59">
        <f>U532*Mitigations!$K$10</f>
        <v>3</v>
      </c>
      <c r="I532" s="59">
        <f>V532*Mitigations!$K$10</f>
        <v>2</v>
      </c>
      <c r="J532" s="59">
        <f>W532*Mitigations!$K$10</f>
        <v>3</v>
      </c>
      <c r="K532" s="59">
        <f>X532*Mitigations!$L$10</f>
        <v>83</v>
      </c>
      <c r="L532" s="59">
        <f>Y532*Mitigations!$L$10</f>
        <v>39</v>
      </c>
      <c r="M532" s="59">
        <f>Z532*Mitigations!$L$10</f>
        <v>52</v>
      </c>
      <c r="N532" s="59">
        <f>AA532*Mitigations!$L$10</f>
        <v>73</v>
      </c>
      <c r="O532" s="59"/>
      <c r="P532" s="59">
        <v>12.3</v>
      </c>
      <c r="Q532" s="59">
        <v>7.5</v>
      </c>
      <c r="R532" s="59">
        <v>9.99</v>
      </c>
      <c r="S532" s="59">
        <v>7.74</v>
      </c>
      <c r="T532" s="59">
        <v>4</v>
      </c>
      <c r="U532" s="59">
        <v>3</v>
      </c>
      <c r="V532" s="59">
        <v>2</v>
      </c>
      <c r="W532" s="59">
        <v>3</v>
      </c>
      <c r="X532" s="59">
        <v>83</v>
      </c>
      <c r="Y532" s="59">
        <v>39</v>
      </c>
      <c r="Z532" s="59">
        <v>52</v>
      </c>
      <c r="AA532" s="59">
        <v>73</v>
      </c>
    </row>
    <row r="533" spans="1:27" x14ac:dyDescent="0.35">
      <c r="A533" s="59"/>
      <c r="B533" s="59"/>
      <c r="C533" s="59">
        <f>P533*Mitigations!$J$10</f>
        <v>9.9</v>
      </c>
      <c r="D533" s="59">
        <f>Q533*Mitigations!$J$10</f>
        <v>8.5</v>
      </c>
      <c r="E533" s="59">
        <f>R533*Mitigations!$J$10</f>
        <v>7.2</v>
      </c>
      <c r="F533" s="59">
        <f>S533*Mitigations!$J$10</f>
        <v>6.12</v>
      </c>
      <c r="G533" s="59">
        <f>T533*Mitigations!$K$10</f>
        <v>4</v>
      </c>
      <c r="H533" s="59">
        <f>U533*Mitigations!$K$10</f>
        <v>4</v>
      </c>
      <c r="I533" s="59">
        <f>V533*Mitigations!$K$10</f>
        <v>4</v>
      </c>
      <c r="J533" s="59">
        <f>W533*Mitigations!$K$10</f>
        <v>6</v>
      </c>
      <c r="K533" s="59">
        <f>X533*Mitigations!$L$10</f>
        <v>118</v>
      </c>
      <c r="L533" s="59">
        <f>Y533*Mitigations!$L$10</f>
        <v>41</v>
      </c>
      <c r="M533" s="59">
        <f>Z533*Mitigations!$L$10</f>
        <v>58</v>
      </c>
      <c r="N533" s="59">
        <f>AA533*Mitigations!$L$10</f>
        <v>29</v>
      </c>
      <c r="O533" s="59"/>
      <c r="P533" s="59">
        <v>9.9</v>
      </c>
      <c r="Q533" s="59">
        <v>8.5</v>
      </c>
      <c r="R533" s="59">
        <v>7.2</v>
      </c>
      <c r="S533" s="59">
        <v>6.12</v>
      </c>
      <c r="T533" s="59">
        <v>4</v>
      </c>
      <c r="U533" s="59">
        <v>4</v>
      </c>
      <c r="V533" s="59">
        <v>4</v>
      </c>
      <c r="W533" s="59">
        <v>6</v>
      </c>
      <c r="X533" s="59">
        <v>118</v>
      </c>
      <c r="Y533" s="59">
        <v>41</v>
      </c>
      <c r="Z533" s="59">
        <v>58</v>
      </c>
      <c r="AA533" s="59">
        <v>29</v>
      </c>
    </row>
    <row r="534" spans="1:27" x14ac:dyDescent="0.35">
      <c r="A534" s="59"/>
      <c r="B534" s="59"/>
      <c r="C534" s="59">
        <f>P534*Mitigations!$J$10</f>
        <v>7.3</v>
      </c>
      <c r="D534" s="59">
        <f>Q534*Mitigations!$J$10</f>
        <v>8.5</v>
      </c>
      <c r="E534" s="59">
        <f>R534*Mitigations!$J$10</f>
        <v>10.26</v>
      </c>
      <c r="F534" s="59">
        <f>S534*Mitigations!$J$10</f>
        <v>7.4700000000000006</v>
      </c>
      <c r="G534" s="59">
        <f>T534*Mitigations!$K$10</f>
        <v>3</v>
      </c>
      <c r="H534" s="59">
        <f>U534*Mitigations!$K$10</f>
        <v>1</v>
      </c>
      <c r="I534" s="59">
        <f>V534*Mitigations!$K$10</f>
        <v>2</v>
      </c>
      <c r="J534" s="59">
        <f>W534*Mitigations!$K$10</f>
        <v>3</v>
      </c>
      <c r="K534" s="59">
        <f>X534*Mitigations!$L$10</f>
        <v>137</v>
      </c>
      <c r="L534" s="59">
        <f>Y534*Mitigations!$L$10</f>
        <v>45</v>
      </c>
      <c r="M534" s="59">
        <f>Z534*Mitigations!$L$10</f>
        <v>79</v>
      </c>
      <c r="N534" s="59">
        <f>AA534*Mitigations!$L$10</f>
        <v>40</v>
      </c>
      <c r="O534" s="59"/>
      <c r="P534" s="59">
        <v>7.3</v>
      </c>
      <c r="Q534" s="59">
        <v>8.5</v>
      </c>
      <c r="R534" s="59">
        <v>10.26</v>
      </c>
      <c r="S534" s="59">
        <v>7.4700000000000006</v>
      </c>
      <c r="T534" s="59">
        <v>3</v>
      </c>
      <c r="U534" s="59">
        <v>1</v>
      </c>
      <c r="V534" s="59">
        <v>2</v>
      </c>
      <c r="W534" s="59">
        <v>3</v>
      </c>
      <c r="X534" s="59">
        <v>137</v>
      </c>
      <c r="Y534" s="59">
        <v>45</v>
      </c>
      <c r="Z534" s="59">
        <v>79</v>
      </c>
      <c r="AA534" s="59">
        <v>40</v>
      </c>
    </row>
    <row r="535" spans="1:27" x14ac:dyDescent="0.35">
      <c r="A535" s="59"/>
      <c r="B535" s="59"/>
      <c r="C535" s="59">
        <f>P535*Mitigations!$J$10</f>
        <v>11.4</v>
      </c>
      <c r="D535" s="59">
        <f>Q535*Mitigations!$J$10</f>
        <v>9.1</v>
      </c>
      <c r="E535" s="59">
        <f>R535*Mitigations!$J$10</f>
        <v>9.9</v>
      </c>
      <c r="F535" s="59">
        <f>S535*Mitigations!$J$10</f>
        <v>7.65</v>
      </c>
      <c r="G535" s="59">
        <f>T535*Mitigations!$K$10</f>
        <v>7</v>
      </c>
      <c r="H535" s="59">
        <f>U535*Mitigations!$K$10</f>
        <v>4</v>
      </c>
      <c r="I535" s="59">
        <f>V535*Mitigations!$K$10</f>
        <v>4</v>
      </c>
      <c r="J535" s="59">
        <f>W535*Mitigations!$K$10</f>
        <v>3</v>
      </c>
      <c r="K535" s="59">
        <f>X535*Mitigations!$L$10</f>
        <v>176</v>
      </c>
      <c r="L535" s="59">
        <f>Y535*Mitigations!$L$10</f>
        <v>27</v>
      </c>
      <c r="M535" s="59">
        <f>Z535*Mitigations!$L$10</f>
        <v>46</v>
      </c>
      <c r="N535" s="59">
        <f>AA535*Mitigations!$L$10</f>
        <v>28</v>
      </c>
      <c r="O535" s="59"/>
      <c r="P535" s="59">
        <v>11.4</v>
      </c>
      <c r="Q535" s="59">
        <v>9.1</v>
      </c>
      <c r="R535" s="59">
        <v>9.9</v>
      </c>
      <c r="S535" s="59">
        <v>7.65</v>
      </c>
      <c r="T535" s="59">
        <v>7</v>
      </c>
      <c r="U535" s="59">
        <v>4</v>
      </c>
      <c r="V535" s="59">
        <v>4</v>
      </c>
      <c r="W535" s="59">
        <v>3</v>
      </c>
      <c r="X535" s="59">
        <v>176</v>
      </c>
      <c r="Y535" s="59">
        <v>27</v>
      </c>
      <c r="Z535" s="59">
        <v>46</v>
      </c>
      <c r="AA535" s="59">
        <v>28</v>
      </c>
    </row>
    <row r="536" spans="1:27" x14ac:dyDescent="0.35">
      <c r="A536" s="59"/>
      <c r="B536" s="59"/>
      <c r="C536" s="59">
        <f>P536*Mitigations!$J$10</f>
        <v>10.4</v>
      </c>
      <c r="D536" s="59">
        <f>Q536*Mitigations!$J$10</f>
        <v>8.4</v>
      </c>
      <c r="E536" s="59">
        <f>R536*Mitigations!$J$10</f>
        <v>9.99</v>
      </c>
      <c r="F536" s="59">
        <f>S536*Mitigations!$J$10</f>
        <v>7.11</v>
      </c>
      <c r="G536" s="59">
        <f>T536*Mitigations!$K$10</f>
        <v>4</v>
      </c>
      <c r="H536" s="59">
        <f>U536*Mitigations!$K$10</f>
        <v>1</v>
      </c>
      <c r="I536" s="59">
        <f>V536*Mitigations!$K$10</f>
        <v>6</v>
      </c>
      <c r="J536" s="59">
        <f>W536*Mitigations!$K$10</f>
        <v>7</v>
      </c>
      <c r="K536" s="59">
        <f>X536*Mitigations!$L$10</f>
        <v>83</v>
      </c>
      <c r="L536" s="59">
        <f>Y536*Mitigations!$L$10</f>
        <v>39</v>
      </c>
      <c r="M536" s="59">
        <f>Z536*Mitigations!$L$10</f>
        <v>107</v>
      </c>
      <c r="N536" s="59">
        <f>AA536*Mitigations!$L$10</f>
        <v>35</v>
      </c>
      <c r="O536" s="59"/>
      <c r="P536" s="59">
        <v>10.4</v>
      </c>
      <c r="Q536" s="59">
        <v>8.4</v>
      </c>
      <c r="R536" s="59">
        <v>9.99</v>
      </c>
      <c r="S536" s="59">
        <v>7.11</v>
      </c>
      <c r="T536" s="59">
        <v>4</v>
      </c>
      <c r="U536" s="59">
        <v>1</v>
      </c>
      <c r="V536" s="59">
        <v>6</v>
      </c>
      <c r="W536" s="59">
        <v>7</v>
      </c>
      <c r="X536" s="59">
        <v>83</v>
      </c>
      <c r="Y536" s="59">
        <v>39</v>
      </c>
      <c r="Z536" s="59">
        <v>107</v>
      </c>
      <c r="AA536" s="59">
        <v>35</v>
      </c>
    </row>
    <row r="537" spans="1:27" x14ac:dyDescent="0.35">
      <c r="A537" s="59"/>
      <c r="B537" s="59"/>
      <c r="C537" s="59">
        <f>P537*Mitigations!$J$10</f>
        <v>11.7</v>
      </c>
      <c r="D537" s="59">
        <f>Q537*Mitigations!$J$10</f>
        <v>7.2</v>
      </c>
      <c r="E537" s="59">
        <f>R537*Mitigations!$J$10</f>
        <v>8.64</v>
      </c>
      <c r="F537" s="59">
        <f>S537*Mitigations!$J$10</f>
        <v>6.48</v>
      </c>
      <c r="G537" s="59">
        <f>T537*Mitigations!$K$10</f>
        <v>4</v>
      </c>
      <c r="H537" s="59">
        <f>U537*Mitigations!$K$10</f>
        <v>4</v>
      </c>
      <c r="I537" s="59">
        <f>V537*Mitigations!$K$10</f>
        <v>8</v>
      </c>
      <c r="J537" s="59">
        <f>W537*Mitigations!$K$10</f>
        <v>4</v>
      </c>
      <c r="K537" s="59">
        <f>X537*Mitigations!$L$10</f>
        <v>156</v>
      </c>
      <c r="L537" s="59">
        <f>Y537*Mitigations!$L$10</f>
        <v>34</v>
      </c>
      <c r="M537" s="59">
        <f>Z537*Mitigations!$L$10</f>
        <v>55</v>
      </c>
      <c r="N537" s="59">
        <f>AA537*Mitigations!$L$10</f>
        <v>15</v>
      </c>
      <c r="O537" s="59"/>
      <c r="P537" s="59">
        <v>11.7</v>
      </c>
      <c r="Q537" s="59">
        <v>7.2</v>
      </c>
      <c r="R537" s="59">
        <v>8.64</v>
      </c>
      <c r="S537" s="59">
        <v>6.48</v>
      </c>
      <c r="T537" s="59">
        <v>4</v>
      </c>
      <c r="U537" s="59">
        <v>4</v>
      </c>
      <c r="V537" s="59">
        <v>8</v>
      </c>
      <c r="W537" s="59">
        <v>4</v>
      </c>
      <c r="X537" s="59">
        <v>156</v>
      </c>
      <c r="Y537" s="59">
        <v>34</v>
      </c>
      <c r="Z537" s="59">
        <v>55</v>
      </c>
      <c r="AA537" s="59">
        <v>15</v>
      </c>
    </row>
    <row r="538" spans="1:27" x14ac:dyDescent="0.35">
      <c r="A538" s="59"/>
      <c r="B538" s="59"/>
      <c r="C538" s="59">
        <f>P538*Mitigations!$J$10</f>
        <v>10.7</v>
      </c>
      <c r="D538" s="59">
        <f>Q538*Mitigations!$J$10</f>
        <v>7.1</v>
      </c>
      <c r="E538" s="59">
        <f>R538*Mitigations!$J$10</f>
        <v>10.44</v>
      </c>
      <c r="F538" s="59">
        <f>S538*Mitigations!$J$10</f>
        <v>6.84</v>
      </c>
      <c r="G538" s="59">
        <f>T538*Mitigations!$K$10</f>
        <v>7</v>
      </c>
      <c r="H538" s="59">
        <f>U538*Mitigations!$K$10</f>
        <v>7</v>
      </c>
      <c r="I538" s="59">
        <f>V538*Mitigations!$K$10</f>
        <v>3</v>
      </c>
      <c r="J538" s="59">
        <f>W538*Mitigations!$K$10</f>
        <v>4</v>
      </c>
      <c r="K538" s="59">
        <f>X538*Mitigations!$L$10</f>
        <v>142</v>
      </c>
      <c r="L538" s="59">
        <f>Y538*Mitigations!$L$10</f>
        <v>28</v>
      </c>
      <c r="M538" s="59">
        <f>Z538*Mitigations!$L$10</f>
        <v>66</v>
      </c>
      <c r="N538" s="59">
        <f>AA538*Mitigations!$L$10</f>
        <v>63</v>
      </c>
      <c r="O538" s="59"/>
      <c r="P538" s="59">
        <v>10.7</v>
      </c>
      <c r="Q538" s="59">
        <v>7.1</v>
      </c>
      <c r="R538" s="59">
        <v>10.44</v>
      </c>
      <c r="S538" s="59">
        <v>6.84</v>
      </c>
      <c r="T538" s="59">
        <v>7</v>
      </c>
      <c r="U538" s="59">
        <v>7</v>
      </c>
      <c r="V538" s="59">
        <v>3</v>
      </c>
      <c r="W538" s="59">
        <v>4</v>
      </c>
      <c r="X538" s="59">
        <v>142</v>
      </c>
      <c r="Y538" s="59">
        <v>28</v>
      </c>
      <c r="Z538" s="59">
        <v>66</v>
      </c>
      <c r="AA538" s="59">
        <v>63</v>
      </c>
    </row>
    <row r="539" spans="1:27" x14ac:dyDescent="0.35">
      <c r="A539" s="59"/>
      <c r="B539" s="59"/>
      <c r="C539" s="59">
        <f>P539*Mitigations!$J$10</f>
        <v>13</v>
      </c>
      <c r="D539" s="59">
        <f>Q539*Mitigations!$J$10</f>
        <v>9.4</v>
      </c>
      <c r="E539" s="59">
        <f>R539*Mitigations!$J$10</f>
        <v>8.2799999999999994</v>
      </c>
      <c r="F539" s="59">
        <f>S539*Mitigations!$J$10</f>
        <v>7.65</v>
      </c>
      <c r="G539" s="59">
        <f>T539*Mitigations!$K$10</f>
        <v>8</v>
      </c>
      <c r="H539" s="59">
        <f>U539*Mitigations!$K$10</f>
        <v>0</v>
      </c>
      <c r="I539" s="59">
        <f>V539*Mitigations!$K$10</f>
        <v>7</v>
      </c>
      <c r="J539" s="59">
        <f>W539*Mitigations!$K$10</f>
        <v>4</v>
      </c>
      <c r="K539" s="59">
        <f>X539*Mitigations!$L$10</f>
        <v>177</v>
      </c>
      <c r="L539" s="59">
        <f>Y539*Mitigations!$L$10</f>
        <v>66</v>
      </c>
      <c r="M539" s="59">
        <f>Z539*Mitigations!$L$10</f>
        <v>48</v>
      </c>
      <c r="N539" s="59">
        <f>AA539*Mitigations!$L$10</f>
        <v>23</v>
      </c>
      <c r="O539" s="59"/>
      <c r="P539" s="59">
        <v>13</v>
      </c>
      <c r="Q539" s="59">
        <v>9.4</v>
      </c>
      <c r="R539" s="59">
        <v>8.2799999999999994</v>
      </c>
      <c r="S539" s="59">
        <v>7.65</v>
      </c>
      <c r="T539" s="59">
        <v>8</v>
      </c>
      <c r="U539" s="59">
        <v>0</v>
      </c>
      <c r="V539" s="59">
        <v>7</v>
      </c>
      <c r="W539" s="59">
        <v>4</v>
      </c>
      <c r="X539" s="59">
        <v>177</v>
      </c>
      <c r="Y539" s="59">
        <v>66</v>
      </c>
      <c r="Z539" s="59">
        <v>48</v>
      </c>
      <c r="AA539" s="59">
        <v>23</v>
      </c>
    </row>
    <row r="540" spans="1:27" x14ac:dyDescent="0.35">
      <c r="A540" s="59"/>
      <c r="B540" s="59"/>
      <c r="C540" s="59">
        <f>P540*Mitigations!$J$10</f>
        <v>11.8</v>
      </c>
      <c r="D540" s="59">
        <f>Q540*Mitigations!$J$10</f>
        <v>7.1</v>
      </c>
      <c r="E540" s="59">
        <f>R540*Mitigations!$J$10</f>
        <v>9.09</v>
      </c>
      <c r="F540" s="59">
        <f>S540*Mitigations!$J$10</f>
        <v>6.3</v>
      </c>
      <c r="G540" s="59">
        <f>T540*Mitigations!$K$10</f>
        <v>3</v>
      </c>
      <c r="H540" s="59">
        <f>U540*Mitigations!$K$10</f>
        <v>1</v>
      </c>
      <c r="I540" s="59">
        <f>V540*Mitigations!$K$10</f>
        <v>5</v>
      </c>
      <c r="J540" s="59">
        <f>W540*Mitigations!$K$10</f>
        <v>5</v>
      </c>
      <c r="K540" s="59">
        <f>X540*Mitigations!$L$10</f>
        <v>73</v>
      </c>
      <c r="L540" s="59">
        <f>Y540*Mitigations!$L$10</f>
        <v>37</v>
      </c>
      <c r="M540" s="59">
        <f>Z540*Mitigations!$L$10</f>
        <v>105</v>
      </c>
      <c r="N540" s="59">
        <f>AA540*Mitigations!$L$10</f>
        <v>42</v>
      </c>
      <c r="O540" s="59"/>
      <c r="P540" s="59">
        <v>11.8</v>
      </c>
      <c r="Q540" s="59">
        <v>7.1</v>
      </c>
      <c r="R540" s="59">
        <v>9.09</v>
      </c>
      <c r="S540" s="59">
        <v>6.3</v>
      </c>
      <c r="T540" s="59">
        <v>3</v>
      </c>
      <c r="U540" s="59">
        <v>1</v>
      </c>
      <c r="V540" s="59">
        <v>5</v>
      </c>
      <c r="W540" s="59">
        <v>5</v>
      </c>
      <c r="X540" s="59">
        <v>73</v>
      </c>
      <c r="Y540" s="59">
        <v>37</v>
      </c>
      <c r="Z540" s="59">
        <v>105</v>
      </c>
      <c r="AA540" s="59">
        <v>42</v>
      </c>
    </row>
    <row r="541" spans="1:27" x14ac:dyDescent="0.35">
      <c r="A541" s="59"/>
      <c r="B541" s="59"/>
      <c r="C541" s="59">
        <f>P541*Mitigations!$J$10</f>
        <v>10</v>
      </c>
      <c r="D541" s="59">
        <f>Q541*Mitigations!$J$10</f>
        <v>7.2</v>
      </c>
      <c r="E541" s="59">
        <f>R541*Mitigations!$J$10</f>
        <v>8.91</v>
      </c>
      <c r="F541" s="59">
        <f>S541*Mitigations!$J$10</f>
        <v>6.84</v>
      </c>
      <c r="G541" s="59">
        <f>T541*Mitigations!$K$10</f>
        <v>6</v>
      </c>
      <c r="H541" s="59">
        <f>U541*Mitigations!$K$10</f>
        <v>2</v>
      </c>
      <c r="I541" s="59">
        <f>V541*Mitigations!$K$10</f>
        <v>4</v>
      </c>
      <c r="J541" s="59">
        <f>W541*Mitigations!$K$10</f>
        <v>4</v>
      </c>
      <c r="K541" s="59">
        <f>X541*Mitigations!$L$10</f>
        <v>201</v>
      </c>
      <c r="L541" s="59">
        <f>Y541*Mitigations!$L$10</f>
        <v>52</v>
      </c>
      <c r="M541" s="59">
        <f>Z541*Mitigations!$L$10</f>
        <v>79</v>
      </c>
      <c r="N541" s="59">
        <f>AA541*Mitigations!$L$10</f>
        <v>61</v>
      </c>
      <c r="O541" s="59"/>
      <c r="P541" s="59">
        <v>10</v>
      </c>
      <c r="Q541" s="59">
        <v>7.2</v>
      </c>
      <c r="R541" s="59">
        <v>8.91</v>
      </c>
      <c r="S541" s="59">
        <v>6.84</v>
      </c>
      <c r="T541" s="59">
        <v>6</v>
      </c>
      <c r="U541" s="59">
        <v>2</v>
      </c>
      <c r="V541" s="59">
        <v>4</v>
      </c>
      <c r="W541" s="59">
        <v>4</v>
      </c>
      <c r="X541" s="59">
        <v>201</v>
      </c>
      <c r="Y541" s="59">
        <v>52</v>
      </c>
      <c r="Z541" s="59">
        <v>79</v>
      </c>
      <c r="AA541" s="59">
        <v>61</v>
      </c>
    </row>
    <row r="542" spans="1:27" x14ac:dyDescent="0.35">
      <c r="A542" s="59"/>
      <c r="B542" s="59"/>
      <c r="C542" s="59">
        <f>P542*Mitigations!$J$10</f>
        <v>12.3</v>
      </c>
      <c r="D542" s="59">
        <f>Q542*Mitigations!$J$10</f>
        <v>7.3</v>
      </c>
      <c r="E542" s="59">
        <f>R542*Mitigations!$J$10</f>
        <v>7.74</v>
      </c>
      <c r="F542" s="59">
        <f>S542*Mitigations!$J$10</f>
        <v>7.11</v>
      </c>
      <c r="G542" s="59">
        <f>T542*Mitigations!$K$10</f>
        <v>4</v>
      </c>
      <c r="H542" s="59">
        <f>U542*Mitigations!$K$10</f>
        <v>2</v>
      </c>
      <c r="I542" s="59">
        <f>V542*Mitigations!$K$10</f>
        <v>7</v>
      </c>
      <c r="J542" s="59">
        <f>W542*Mitigations!$K$10</f>
        <v>5</v>
      </c>
      <c r="K542" s="59">
        <f>X542*Mitigations!$L$10</f>
        <v>95</v>
      </c>
      <c r="L542" s="59">
        <f>Y542*Mitigations!$L$10</f>
        <v>27</v>
      </c>
      <c r="M542" s="59">
        <f>Z542*Mitigations!$L$10</f>
        <v>94</v>
      </c>
      <c r="N542" s="59">
        <f>AA542*Mitigations!$L$10</f>
        <v>50</v>
      </c>
      <c r="O542" s="59"/>
      <c r="P542" s="59">
        <v>12.3</v>
      </c>
      <c r="Q542" s="59">
        <v>7.3</v>
      </c>
      <c r="R542" s="59">
        <v>7.74</v>
      </c>
      <c r="S542" s="59">
        <v>7.11</v>
      </c>
      <c r="T542" s="59">
        <v>4</v>
      </c>
      <c r="U542" s="59">
        <v>2</v>
      </c>
      <c r="V542" s="59">
        <v>7</v>
      </c>
      <c r="W542" s="59">
        <v>5</v>
      </c>
      <c r="X542" s="59">
        <v>95</v>
      </c>
      <c r="Y542" s="59">
        <v>27</v>
      </c>
      <c r="Z542" s="59">
        <v>94</v>
      </c>
      <c r="AA542" s="59">
        <v>50</v>
      </c>
    </row>
    <row r="543" spans="1:27" x14ac:dyDescent="0.35">
      <c r="A543" s="59"/>
      <c r="B543" s="59"/>
      <c r="C543" s="59">
        <f>P543*Mitigations!$J$10</f>
        <v>15.4</v>
      </c>
      <c r="D543" s="59">
        <f>Q543*Mitigations!$J$10</f>
        <v>6</v>
      </c>
      <c r="E543" s="59">
        <f>R543*Mitigations!$J$10</f>
        <v>12.96</v>
      </c>
      <c r="F543" s="59">
        <f>S543*Mitigations!$J$10</f>
        <v>6.3</v>
      </c>
      <c r="G543" s="59">
        <f>T543*Mitigations!$K$10</f>
        <v>3</v>
      </c>
      <c r="H543" s="59">
        <f>U543*Mitigations!$K$10</f>
        <v>2</v>
      </c>
      <c r="I543" s="59">
        <f>V543*Mitigations!$K$10</f>
        <v>4</v>
      </c>
      <c r="J543" s="59">
        <f>W543*Mitigations!$K$10</f>
        <v>6</v>
      </c>
      <c r="K543" s="59">
        <f>X543*Mitigations!$L$10</f>
        <v>93</v>
      </c>
      <c r="L543" s="59">
        <f>Y543*Mitigations!$L$10</f>
        <v>63</v>
      </c>
      <c r="M543" s="59">
        <f>Z543*Mitigations!$L$10</f>
        <v>80</v>
      </c>
      <c r="N543" s="59">
        <f>AA543*Mitigations!$L$10</f>
        <v>37</v>
      </c>
      <c r="O543" s="59"/>
      <c r="P543" s="59">
        <v>15.4</v>
      </c>
      <c r="Q543" s="59">
        <v>6</v>
      </c>
      <c r="R543" s="59">
        <v>12.96</v>
      </c>
      <c r="S543" s="59">
        <v>6.3</v>
      </c>
      <c r="T543" s="59">
        <v>3</v>
      </c>
      <c r="U543" s="59">
        <v>2</v>
      </c>
      <c r="V543" s="59">
        <v>4</v>
      </c>
      <c r="W543" s="59">
        <v>6</v>
      </c>
      <c r="X543" s="59">
        <v>93</v>
      </c>
      <c r="Y543" s="59">
        <v>63</v>
      </c>
      <c r="Z543" s="59">
        <v>80</v>
      </c>
      <c r="AA543" s="59">
        <v>37</v>
      </c>
    </row>
    <row r="544" spans="1:27" x14ac:dyDescent="0.35">
      <c r="A544" s="59"/>
      <c r="B544" s="59"/>
      <c r="C544" s="59">
        <f>P544*Mitigations!$J$10</f>
        <v>11.5</v>
      </c>
      <c r="D544" s="59">
        <f>Q544*Mitigations!$J$10</f>
        <v>7.3</v>
      </c>
      <c r="E544" s="59">
        <f>R544*Mitigations!$J$10</f>
        <v>8.64</v>
      </c>
      <c r="F544" s="59">
        <f>S544*Mitigations!$J$10</f>
        <v>6.9300000000000006</v>
      </c>
      <c r="G544" s="59">
        <f>T544*Mitigations!$K$10</f>
        <v>5</v>
      </c>
      <c r="H544" s="59">
        <f>U544*Mitigations!$K$10</f>
        <v>4</v>
      </c>
      <c r="I544" s="59">
        <f>V544*Mitigations!$K$10</f>
        <v>7</v>
      </c>
      <c r="J544" s="59">
        <f>W544*Mitigations!$K$10</f>
        <v>8</v>
      </c>
      <c r="K544" s="59">
        <f>X544*Mitigations!$L$10</f>
        <v>80</v>
      </c>
      <c r="L544" s="59">
        <f>Y544*Mitigations!$L$10</f>
        <v>48</v>
      </c>
      <c r="M544" s="59">
        <f>Z544*Mitigations!$L$10</f>
        <v>73</v>
      </c>
      <c r="N544" s="59">
        <f>AA544*Mitigations!$L$10</f>
        <v>65</v>
      </c>
      <c r="O544" s="59"/>
      <c r="P544" s="59">
        <v>11.5</v>
      </c>
      <c r="Q544" s="59">
        <v>7.3</v>
      </c>
      <c r="R544" s="59">
        <v>8.64</v>
      </c>
      <c r="S544" s="59">
        <v>6.9300000000000006</v>
      </c>
      <c r="T544" s="59">
        <v>5</v>
      </c>
      <c r="U544" s="59">
        <v>4</v>
      </c>
      <c r="V544" s="59">
        <v>7</v>
      </c>
      <c r="W544" s="59">
        <v>8</v>
      </c>
      <c r="X544" s="59">
        <v>80</v>
      </c>
      <c r="Y544" s="59">
        <v>48</v>
      </c>
      <c r="Z544" s="59">
        <v>73</v>
      </c>
      <c r="AA544" s="59">
        <v>65</v>
      </c>
    </row>
    <row r="545" spans="1:27" x14ac:dyDescent="0.35">
      <c r="A545" s="59"/>
      <c r="B545" s="59"/>
      <c r="C545" s="59">
        <f>P545*Mitigations!$J$10</f>
        <v>9.4</v>
      </c>
      <c r="D545" s="59">
        <f>Q545*Mitigations!$J$10</f>
        <v>8.9</v>
      </c>
      <c r="E545" s="59">
        <f>R545*Mitigations!$J$10</f>
        <v>7.8299999999999992</v>
      </c>
      <c r="F545" s="59">
        <f>S545*Mitigations!$J$10</f>
        <v>9.5399999999999991</v>
      </c>
      <c r="G545" s="59">
        <f>T545*Mitigations!$K$10</f>
        <v>8</v>
      </c>
      <c r="H545" s="59">
        <f>U545*Mitigations!$K$10</f>
        <v>1</v>
      </c>
      <c r="I545" s="59">
        <f>V545*Mitigations!$K$10</f>
        <v>1</v>
      </c>
      <c r="J545" s="59">
        <f>W545*Mitigations!$K$10</f>
        <v>6</v>
      </c>
      <c r="K545" s="59">
        <f>X545*Mitigations!$L$10</f>
        <v>99</v>
      </c>
      <c r="L545" s="59">
        <f>Y545*Mitigations!$L$10</f>
        <v>36</v>
      </c>
      <c r="M545" s="59">
        <f>Z545*Mitigations!$L$10</f>
        <v>74</v>
      </c>
      <c r="N545" s="59">
        <f>AA545*Mitigations!$L$10</f>
        <v>32</v>
      </c>
      <c r="O545" s="59"/>
      <c r="P545" s="59">
        <v>9.4</v>
      </c>
      <c r="Q545" s="59">
        <v>8.9</v>
      </c>
      <c r="R545" s="59">
        <v>7.8299999999999992</v>
      </c>
      <c r="S545" s="59">
        <v>9.5399999999999991</v>
      </c>
      <c r="T545" s="59">
        <v>8</v>
      </c>
      <c r="U545" s="59">
        <v>1</v>
      </c>
      <c r="V545" s="59">
        <v>1</v>
      </c>
      <c r="W545" s="59">
        <v>6</v>
      </c>
      <c r="X545" s="59">
        <v>99</v>
      </c>
      <c r="Y545" s="59">
        <v>36</v>
      </c>
      <c r="Z545" s="59">
        <v>74</v>
      </c>
      <c r="AA545" s="59">
        <v>32</v>
      </c>
    </row>
    <row r="546" spans="1:27" x14ac:dyDescent="0.35">
      <c r="A546" s="59"/>
      <c r="B546" s="59"/>
      <c r="C546" s="59">
        <f>P546*Mitigations!$J$10</f>
        <v>12</v>
      </c>
      <c r="D546" s="59">
        <f>Q546*Mitigations!$J$10</f>
        <v>6.4</v>
      </c>
      <c r="E546" s="59">
        <f>R546*Mitigations!$J$10</f>
        <v>8.19</v>
      </c>
      <c r="F546" s="59">
        <f>S546*Mitigations!$J$10</f>
        <v>7.2</v>
      </c>
      <c r="G546" s="59">
        <f>T546*Mitigations!$K$10</f>
        <v>7</v>
      </c>
      <c r="H546" s="59">
        <f>U546*Mitigations!$K$10</f>
        <v>3</v>
      </c>
      <c r="I546" s="59">
        <f>V546*Mitigations!$K$10</f>
        <v>7</v>
      </c>
      <c r="J546" s="59">
        <f>W546*Mitigations!$K$10</f>
        <v>6</v>
      </c>
      <c r="K546" s="59">
        <f>X546*Mitigations!$L$10</f>
        <v>84</v>
      </c>
      <c r="L546" s="59">
        <f>Y546*Mitigations!$L$10</f>
        <v>33</v>
      </c>
      <c r="M546" s="59">
        <f>Z546*Mitigations!$L$10</f>
        <v>68</v>
      </c>
      <c r="N546" s="59">
        <f>AA546*Mitigations!$L$10</f>
        <v>46</v>
      </c>
      <c r="O546" s="59"/>
      <c r="P546" s="59">
        <v>12</v>
      </c>
      <c r="Q546" s="59">
        <v>6.4</v>
      </c>
      <c r="R546" s="59">
        <v>8.19</v>
      </c>
      <c r="S546" s="59">
        <v>7.2</v>
      </c>
      <c r="T546" s="59">
        <v>7</v>
      </c>
      <c r="U546" s="59">
        <v>3</v>
      </c>
      <c r="V546" s="59">
        <v>7</v>
      </c>
      <c r="W546" s="59">
        <v>6</v>
      </c>
      <c r="X546" s="59">
        <v>84</v>
      </c>
      <c r="Y546" s="59">
        <v>33</v>
      </c>
      <c r="Z546" s="59">
        <v>68</v>
      </c>
      <c r="AA546" s="59">
        <v>46</v>
      </c>
    </row>
    <row r="547" spans="1:27" x14ac:dyDescent="0.35">
      <c r="A547" s="59"/>
      <c r="B547" s="59"/>
      <c r="C547" s="59">
        <f>P547*Mitigations!$J$10</f>
        <v>9.5</v>
      </c>
      <c r="D547" s="59">
        <f>Q547*Mitigations!$J$10</f>
        <v>9.5</v>
      </c>
      <c r="E547" s="59">
        <f>R547*Mitigations!$J$10</f>
        <v>9.629999999999999</v>
      </c>
      <c r="F547" s="59">
        <f>S547*Mitigations!$J$10</f>
        <v>6.03</v>
      </c>
      <c r="G547" s="59">
        <f>T547*Mitigations!$K$10</f>
        <v>3</v>
      </c>
      <c r="H547" s="59">
        <f>U547*Mitigations!$K$10</f>
        <v>4</v>
      </c>
      <c r="I547" s="59">
        <f>V547*Mitigations!$K$10</f>
        <v>5</v>
      </c>
      <c r="J547" s="59">
        <f>W547*Mitigations!$K$10</f>
        <v>5</v>
      </c>
      <c r="K547" s="59">
        <f>X547*Mitigations!$L$10</f>
        <v>159</v>
      </c>
      <c r="L547" s="59">
        <f>Y547*Mitigations!$L$10</f>
        <v>44</v>
      </c>
      <c r="M547" s="59">
        <f>Z547*Mitigations!$L$10</f>
        <v>162</v>
      </c>
      <c r="N547" s="59">
        <f>AA547*Mitigations!$L$10</f>
        <v>39</v>
      </c>
      <c r="O547" s="59"/>
      <c r="P547" s="59">
        <v>9.5</v>
      </c>
      <c r="Q547" s="59">
        <v>9.5</v>
      </c>
      <c r="R547" s="59">
        <v>9.629999999999999</v>
      </c>
      <c r="S547" s="59">
        <v>6.03</v>
      </c>
      <c r="T547" s="59">
        <v>3</v>
      </c>
      <c r="U547" s="59">
        <v>4</v>
      </c>
      <c r="V547" s="59">
        <v>5</v>
      </c>
      <c r="W547" s="59">
        <v>5</v>
      </c>
      <c r="X547" s="59">
        <v>159</v>
      </c>
      <c r="Y547" s="59">
        <v>44</v>
      </c>
      <c r="Z547" s="59">
        <v>162</v>
      </c>
      <c r="AA547" s="59">
        <v>39</v>
      </c>
    </row>
    <row r="548" spans="1:27" x14ac:dyDescent="0.35">
      <c r="A548" s="59"/>
      <c r="B548" s="59"/>
      <c r="C548" s="59">
        <f>P548*Mitigations!$J$10</f>
        <v>8.6999999999999993</v>
      </c>
      <c r="D548" s="59">
        <f>Q548*Mitigations!$J$10</f>
        <v>8.1999999999999993</v>
      </c>
      <c r="E548" s="59">
        <f>R548*Mitigations!$J$10</f>
        <v>10.170000000000002</v>
      </c>
      <c r="F548" s="59">
        <f>S548*Mitigations!$J$10</f>
        <v>6.9300000000000006</v>
      </c>
      <c r="G548" s="59">
        <f>T548*Mitigations!$K$10</f>
        <v>3</v>
      </c>
      <c r="H548" s="59">
        <f>U548*Mitigations!$K$10</f>
        <v>4</v>
      </c>
      <c r="I548" s="59">
        <f>V548*Mitigations!$K$10</f>
        <v>2</v>
      </c>
      <c r="J548" s="59">
        <f>W548*Mitigations!$K$10</f>
        <v>4</v>
      </c>
      <c r="K548" s="59">
        <f>X548*Mitigations!$L$10</f>
        <v>136</v>
      </c>
      <c r="L548" s="59">
        <f>Y548*Mitigations!$L$10</f>
        <v>38</v>
      </c>
      <c r="M548" s="59">
        <f>Z548*Mitigations!$L$10</f>
        <v>89</v>
      </c>
      <c r="N548" s="59">
        <f>AA548*Mitigations!$L$10</f>
        <v>34</v>
      </c>
      <c r="O548" s="59"/>
      <c r="P548" s="59">
        <v>8.6999999999999993</v>
      </c>
      <c r="Q548" s="59">
        <v>8.1999999999999993</v>
      </c>
      <c r="R548" s="59">
        <v>10.170000000000002</v>
      </c>
      <c r="S548" s="59">
        <v>6.9300000000000006</v>
      </c>
      <c r="T548" s="59">
        <v>3</v>
      </c>
      <c r="U548" s="59">
        <v>4</v>
      </c>
      <c r="V548" s="59">
        <v>2</v>
      </c>
      <c r="W548" s="59">
        <v>4</v>
      </c>
      <c r="X548" s="59">
        <v>136</v>
      </c>
      <c r="Y548" s="59">
        <v>38</v>
      </c>
      <c r="Z548" s="59">
        <v>89</v>
      </c>
      <c r="AA548" s="59">
        <v>34</v>
      </c>
    </row>
    <row r="549" spans="1:27" x14ac:dyDescent="0.35">
      <c r="A549" s="59"/>
      <c r="B549" s="59"/>
      <c r="C549" s="59">
        <f>P549*Mitigations!$J$10</f>
        <v>9.8000000000000007</v>
      </c>
      <c r="D549" s="59">
        <f>Q549*Mitigations!$J$10</f>
        <v>8</v>
      </c>
      <c r="E549" s="59">
        <f>R549*Mitigations!$J$10</f>
        <v>12.420000000000002</v>
      </c>
      <c r="F549" s="59">
        <f>S549*Mitigations!$J$10</f>
        <v>7.2</v>
      </c>
      <c r="G549" s="59">
        <f>T549*Mitigations!$K$10</f>
        <v>11</v>
      </c>
      <c r="H549" s="59">
        <f>U549*Mitigations!$K$10</f>
        <v>4</v>
      </c>
      <c r="I549" s="59">
        <f>V549*Mitigations!$K$10</f>
        <v>4</v>
      </c>
      <c r="J549" s="59">
        <f>W549*Mitigations!$K$10</f>
        <v>3</v>
      </c>
      <c r="K549" s="59">
        <f>X549*Mitigations!$L$10</f>
        <v>90</v>
      </c>
      <c r="L549" s="59">
        <f>Y549*Mitigations!$L$10</f>
        <v>31</v>
      </c>
      <c r="M549" s="59">
        <f>Z549*Mitigations!$L$10</f>
        <v>78</v>
      </c>
      <c r="N549" s="59">
        <f>AA549*Mitigations!$L$10</f>
        <v>89</v>
      </c>
      <c r="O549" s="59"/>
      <c r="P549" s="59">
        <v>9.8000000000000007</v>
      </c>
      <c r="Q549" s="59">
        <v>8</v>
      </c>
      <c r="R549" s="59">
        <v>12.420000000000002</v>
      </c>
      <c r="S549" s="59">
        <v>7.2</v>
      </c>
      <c r="T549" s="59">
        <v>11</v>
      </c>
      <c r="U549" s="59">
        <v>4</v>
      </c>
      <c r="V549" s="59">
        <v>4</v>
      </c>
      <c r="W549" s="59">
        <v>3</v>
      </c>
      <c r="X549" s="59">
        <v>90</v>
      </c>
      <c r="Y549" s="59">
        <v>31</v>
      </c>
      <c r="Z549" s="59">
        <v>78</v>
      </c>
      <c r="AA549" s="59">
        <v>89</v>
      </c>
    </row>
    <row r="550" spans="1:27" x14ac:dyDescent="0.35">
      <c r="A550" s="59"/>
      <c r="B550" s="59"/>
      <c r="C550" s="59">
        <f>P550*Mitigations!$J$10</f>
        <v>9.1</v>
      </c>
      <c r="D550" s="59">
        <f>Q550*Mitigations!$J$10</f>
        <v>8.6</v>
      </c>
      <c r="E550" s="59">
        <f>R550*Mitigations!$J$10</f>
        <v>7.74</v>
      </c>
      <c r="F550" s="59">
        <f>S550*Mitigations!$J$10</f>
        <v>8.1</v>
      </c>
      <c r="G550" s="59">
        <f>T550*Mitigations!$K$10</f>
        <v>3</v>
      </c>
      <c r="H550" s="59">
        <f>U550*Mitigations!$K$10</f>
        <v>3</v>
      </c>
      <c r="I550" s="59">
        <f>V550*Mitigations!$K$10</f>
        <v>3</v>
      </c>
      <c r="J550" s="59">
        <f>W550*Mitigations!$K$10</f>
        <v>5</v>
      </c>
      <c r="K550" s="59">
        <f>X550*Mitigations!$L$10</f>
        <v>120</v>
      </c>
      <c r="L550" s="59">
        <f>Y550*Mitigations!$L$10</f>
        <v>32</v>
      </c>
      <c r="M550" s="59">
        <f>Z550*Mitigations!$L$10</f>
        <v>68</v>
      </c>
      <c r="N550" s="59">
        <f>AA550*Mitigations!$L$10</f>
        <v>56</v>
      </c>
      <c r="O550" s="59"/>
      <c r="P550" s="59">
        <v>9.1</v>
      </c>
      <c r="Q550" s="59">
        <v>8.6</v>
      </c>
      <c r="R550" s="59">
        <v>7.74</v>
      </c>
      <c r="S550" s="59">
        <v>8.1</v>
      </c>
      <c r="T550" s="59">
        <v>3</v>
      </c>
      <c r="U550" s="59">
        <v>3</v>
      </c>
      <c r="V550" s="59">
        <v>3</v>
      </c>
      <c r="W550" s="59">
        <v>5</v>
      </c>
      <c r="X550" s="59">
        <v>120</v>
      </c>
      <c r="Y550" s="59">
        <v>32</v>
      </c>
      <c r="Z550" s="59">
        <v>68</v>
      </c>
      <c r="AA550" s="59">
        <v>56</v>
      </c>
    </row>
    <row r="551" spans="1:27" x14ac:dyDescent="0.35">
      <c r="A551" s="59"/>
      <c r="B551" s="59"/>
      <c r="C551" s="59">
        <f>P551*Mitigations!$J$10</f>
        <v>11.9</v>
      </c>
      <c r="D551" s="59">
        <f>Q551*Mitigations!$J$10</f>
        <v>8.9</v>
      </c>
      <c r="E551" s="59">
        <f>R551*Mitigations!$J$10</f>
        <v>10.08</v>
      </c>
      <c r="F551" s="59">
        <f>S551*Mitigations!$J$10</f>
        <v>7.8299999999999992</v>
      </c>
      <c r="G551" s="59">
        <f>T551*Mitigations!$K$10</f>
        <v>4</v>
      </c>
      <c r="H551" s="59">
        <f>U551*Mitigations!$K$10</f>
        <v>5</v>
      </c>
      <c r="I551" s="59">
        <f>V551*Mitigations!$K$10</f>
        <v>1</v>
      </c>
      <c r="J551" s="59">
        <f>W551*Mitigations!$K$10</f>
        <v>10</v>
      </c>
      <c r="K551" s="59">
        <f>X551*Mitigations!$L$10</f>
        <v>155</v>
      </c>
      <c r="L551" s="59">
        <f>Y551*Mitigations!$L$10</f>
        <v>43</v>
      </c>
      <c r="M551" s="59">
        <f>Z551*Mitigations!$L$10</f>
        <v>145</v>
      </c>
      <c r="N551" s="59">
        <f>AA551*Mitigations!$L$10</f>
        <v>101</v>
      </c>
      <c r="O551" s="59"/>
      <c r="P551" s="59">
        <v>11.9</v>
      </c>
      <c r="Q551" s="59">
        <v>8.9</v>
      </c>
      <c r="R551" s="59">
        <v>10.08</v>
      </c>
      <c r="S551" s="59">
        <v>7.8299999999999992</v>
      </c>
      <c r="T551" s="59">
        <v>4</v>
      </c>
      <c r="U551" s="59">
        <v>5</v>
      </c>
      <c r="V551" s="59">
        <v>1</v>
      </c>
      <c r="W551" s="59">
        <v>10</v>
      </c>
      <c r="X551" s="59">
        <v>155</v>
      </c>
      <c r="Y551" s="59">
        <v>43</v>
      </c>
      <c r="Z551" s="59">
        <v>145</v>
      </c>
      <c r="AA551" s="59">
        <v>101</v>
      </c>
    </row>
    <row r="552" spans="1:27" x14ac:dyDescent="0.35">
      <c r="A552" s="59"/>
      <c r="B552" s="59"/>
      <c r="C552" s="59">
        <f>P552*Mitigations!$J$10</f>
        <v>9.5</v>
      </c>
      <c r="D552" s="59">
        <f>Q552*Mitigations!$J$10</f>
        <v>8.6999999999999993</v>
      </c>
      <c r="E552" s="59">
        <f>R552*Mitigations!$J$10</f>
        <v>8.64</v>
      </c>
      <c r="F552" s="59">
        <f>S552*Mitigations!$J$10</f>
        <v>7.5600000000000005</v>
      </c>
      <c r="G552" s="59">
        <f>T552*Mitigations!$K$10</f>
        <v>2</v>
      </c>
      <c r="H552" s="59">
        <f>U552*Mitigations!$K$10</f>
        <v>2</v>
      </c>
      <c r="I552" s="59">
        <f>V552*Mitigations!$K$10</f>
        <v>5</v>
      </c>
      <c r="J552" s="59">
        <f>W552*Mitigations!$K$10</f>
        <v>3</v>
      </c>
      <c r="K552" s="59">
        <f>X552*Mitigations!$L$10</f>
        <v>108</v>
      </c>
      <c r="L552" s="59">
        <f>Y552*Mitigations!$L$10</f>
        <v>28</v>
      </c>
      <c r="M552" s="59">
        <f>Z552*Mitigations!$L$10</f>
        <v>72</v>
      </c>
      <c r="N552" s="59">
        <f>AA552*Mitigations!$L$10</f>
        <v>38</v>
      </c>
      <c r="O552" s="59"/>
      <c r="P552" s="59">
        <v>9.5</v>
      </c>
      <c r="Q552" s="59">
        <v>8.6999999999999993</v>
      </c>
      <c r="R552" s="59">
        <v>8.64</v>
      </c>
      <c r="S552" s="59">
        <v>7.5600000000000005</v>
      </c>
      <c r="T552" s="59">
        <v>2</v>
      </c>
      <c r="U552" s="59">
        <v>2</v>
      </c>
      <c r="V552" s="59">
        <v>5</v>
      </c>
      <c r="W552" s="59">
        <v>3</v>
      </c>
      <c r="X552" s="59">
        <v>108</v>
      </c>
      <c r="Y552" s="59">
        <v>28</v>
      </c>
      <c r="Z552" s="59">
        <v>72</v>
      </c>
      <c r="AA552" s="59">
        <v>38</v>
      </c>
    </row>
    <row r="553" spans="1:27" x14ac:dyDescent="0.35">
      <c r="A553" s="59"/>
      <c r="B553" s="59"/>
      <c r="C553" s="59">
        <f>P553*Mitigations!$J$10</f>
        <v>11.4</v>
      </c>
      <c r="D553" s="59">
        <f>Q553*Mitigations!$J$10</f>
        <v>9</v>
      </c>
      <c r="E553" s="59">
        <f>R553*Mitigations!$J$10</f>
        <v>13.32</v>
      </c>
      <c r="F553" s="59">
        <f>S553*Mitigations!$J$10</f>
        <v>8.82</v>
      </c>
      <c r="G553" s="59">
        <f>T553*Mitigations!$K$10</f>
        <v>2</v>
      </c>
      <c r="H553" s="59">
        <f>U553*Mitigations!$K$10</f>
        <v>4</v>
      </c>
      <c r="I553" s="59">
        <f>V553*Mitigations!$K$10</f>
        <v>4</v>
      </c>
      <c r="J553" s="59">
        <f>W553*Mitigations!$K$10</f>
        <v>5</v>
      </c>
      <c r="K553" s="59">
        <f>X553*Mitigations!$L$10</f>
        <v>192</v>
      </c>
      <c r="L553" s="59">
        <f>Y553*Mitigations!$L$10</f>
        <v>42</v>
      </c>
      <c r="M553" s="59">
        <f>Z553*Mitigations!$L$10</f>
        <v>90</v>
      </c>
      <c r="N553" s="59">
        <f>AA553*Mitigations!$L$10</f>
        <v>92</v>
      </c>
      <c r="O553" s="59"/>
      <c r="P553" s="59">
        <v>11.4</v>
      </c>
      <c r="Q553" s="59">
        <v>9</v>
      </c>
      <c r="R553" s="59">
        <v>13.32</v>
      </c>
      <c r="S553" s="59">
        <v>8.82</v>
      </c>
      <c r="T553" s="59">
        <v>2</v>
      </c>
      <c r="U553" s="59">
        <v>4</v>
      </c>
      <c r="V553" s="59">
        <v>4</v>
      </c>
      <c r="W553" s="59">
        <v>5</v>
      </c>
      <c r="X553" s="59">
        <v>192</v>
      </c>
      <c r="Y553" s="59">
        <v>42</v>
      </c>
      <c r="Z553" s="59">
        <v>90</v>
      </c>
      <c r="AA553" s="59">
        <v>92</v>
      </c>
    </row>
    <row r="554" spans="1:27" x14ac:dyDescent="0.35">
      <c r="A554" s="59"/>
      <c r="B554" s="59"/>
      <c r="C554" s="59">
        <f>P554*Mitigations!$J$10</f>
        <v>8.9</v>
      </c>
      <c r="D554" s="59">
        <f>Q554*Mitigations!$J$10</f>
        <v>7.8</v>
      </c>
      <c r="E554" s="59">
        <f>R554*Mitigations!$J$10</f>
        <v>8.01</v>
      </c>
      <c r="F554" s="59">
        <f>S554*Mitigations!$J$10</f>
        <v>7.2</v>
      </c>
      <c r="G554" s="59">
        <f>T554*Mitigations!$K$10</f>
        <v>5</v>
      </c>
      <c r="H554" s="59">
        <f>U554*Mitigations!$K$10</f>
        <v>3</v>
      </c>
      <c r="I554" s="59">
        <f>V554*Mitigations!$K$10</f>
        <v>7</v>
      </c>
      <c r="J554" s="59">
        <f>W554*Mitigations!$K$10</f>
        <v>6</v>
      </c>
      <c r="K554" s="59">
        <f>X554*Mitigations!$L$10</f>
        <v>111</v>
      </c>
      <c r="L554" s="59">
        <f>Y554*Mitigations!$L$10</f>
        <v>37</v>
      </c>
      <c r="M554" s="59">
        <f>Z554*Mitigations!$L$10</f>
        <v>173</v>
      </c>
      <c r="N554" s="59">
        <f>AA554*Mitigations!$L$10</f>
        <v>85</v>
      </c>
      <c r="O554" s="59"/>
      <c r="P554" s="59">
        <v>8.9</v>
      </c>
      <c r="Q554" s="59">
        <v>7.8</v>
      </c>
      <c r="R554" s="59">
        <v>8.01</v>
      </c>
      <c r="S554" s="59">
        <v>7.2</v>
      </c>
      <c r="T554" s="59">
        <v>5</v>
      </c>
      <c r="U554" s="59">
        <v>3</v>
      </c>
      <c r="V554" s="59">
        <v>7</v>
      </c>
      <c r="W554" s="59">
        <v>6</v>
      </c>
      <c r="X554" s="59">
        <v>111</v>
      </c>
      <c r="Y554" s="59">
        <v>37</v>
      </c>
      <c r="Z554" s="59">
        <v>173</v>
      </c>
      <c r="AA554" s="59">
        <v>85</v>
      </c>
    </row>
    <row r="555" spans="1:27" x14ac:dyDescent="0.35">
      <c r="A555" s="59"/>
      <c r="B555" s="59"/>
      <c r="C555" s="59">
        <f>P555*Mitigations!$J$10</f>
        <v>11.9</v>
      </c>
      <c r="D555" s="59">
        <f>Q555*Mitigations!$J$10</f>
        <v>8.3000000000000007</v>
      </c>
      <c r="E555" s="59">
        <f>R555*Mitigations!$J$10</f>
        <v>13.32</v>
      </c>
      <c r="F555" s="59">
        <f>S555*Mitigations!$J$10</f>
        <v>6.66</v>
      </c>
      <c r="G555" s="59">
        <f>T555*Mitigations!$K$10</f>
        <v>4</v>
      </c>
      <c r="H555" s="59">
        <f>U555*Mitigations!$K$10</f>
        <v>3</v>
      </c>
      <c r="I555" s="59">
        <f>V555*Mitigations!$K$10</f>
        <v>7</v>
      </c>
      <c r="J555" s="59">
        <f>W555*Mitigations!$K$10</f>
        <v>6</v>
      </c>
      <c r="K555" s="59">
        <f>X555*Mitigations!$L$10</f>
        <v>84</v>
      </c>
      <c r="L555" s="59">
        <f>Y555*Mitigations!$L$10</f>
        <v>47</v>
      </c>
      <c r="M555" s="59">
        <f>Z555*Mitigations!$L$10</f>
        <v>81</v>
      </c>
      <c r="N555" s="59">
        <f>AA555*Mitigations!$L$10</f>
        <v>62</v>
      </c>
      <c r="O555" s="59"/>
      <c r="P555" s="59">
        <v>11.9</v>
      </c>
      <c r="Q555" s="59">
        <v>8.3000000000000007</v>
      </c>
      <c r="R555" s="59">
        <v>13.32</v>
      </c>
      <c r="S555" s="59">
        <v>6.66</v>
      </c>
      <c r="T555" s="59">
        <v>4</v>
      </c>
      <c r="U555" s="59">
        <v>3</v>
      </c>
      <c r="V555" s="59">
        <v>7</v>
      </c>
      <c r="W555" s="59">
        <v>6</v>
      </c>
      <c r="X555" s="59">
        <v>84</v>
      </c>
      <c r="Y555" s="59">
        <v>47</v>
      </c>
      <c r="Z555" s="59">
        <v>81</v>
      </c>
      <c r="AA555" s="59">
        <v>62</v>
      </c>
    </row>
    <row r="556" spans="1:27" x14ac:dyDescent="0.35">
      <c r="A556" s="59"/>
      <c r="B556" s="59"/>
      <c r="C556" s="59">
        <f>P556*Mitigations!$J$10</f>
        <v>9.3000000000000007</v>
      </c>
      <c r="D556" s="59">
        <f>Q556*Mitigations!$J$10</f>
        <v>7.8</v>
      </c>
      <c r="E556" s="59">
        <f>R556*Mitigations!$J$10</f>
        <v>8.19</v>
      </c>
      <c r="F556" s="59">
        <f>S556*Mitigations!$J$10</f>
        <v>9.3600000000000012</v>
      </c>
      <c r="G556" s="59">
        <f>T556*Mitigations!$K$10</f>
        <v>6</v>
      </c>
      <c r="H556" s="59">
        <f>U556*Mitigations!$K$10</f>
        <v>2</v>
      </c>
      <c r="I556" s="59">
        <f>V556*Mitigations!$K$10</f>
        <v>6</v>
      </c>
      <c r="J556" s="59">
        <f>W556*Mitigations!$K$10</f>
        <v>3</v>
      </c>
      <c r="K556" s="59">
        <f>X556*Mitigations!$L$10</f>
        <v>198</v>
      </c>
      <c r="L556" s="59">
        <f>Y556*Mitigations!$L$10</f>
        <v>28</v>
      </c>
      <c r="M556" s="59">
        <f>Z556*Mitigations!$L$10</f>
        <v>68</v>
      </c>
      <c r="N556" s="59">
        <f>AA556*Mitigations!$L$10</f>
        <v>53</v>
      </c>
      <c r="O556" s="59"/>
      <c r="P556" s="59">
        <v>9.3000000000000007</v>
      </c>
      <c r="Q556" s="59">
        <v>7.8</v>
      </c>
      <c r="R556" s="59">
        <v>8.19</v>
      </c>
      <c r="S556" s="59">
        <v>9.3600000000000012</v>
      </c>
      <c r="T556" s="59">
        <v>6</v>
      </c>
      <c r="U556" s="59">
        <v>2</v>
      </c>
      <c r="V556" s="59">
        <v>6</v>
      </c>
      <c r="W556" s="59">
        <v>3</v>
      </c>
      <c r="X556" s="59">
        <v>198</v>
      </c>
      <c r="Y556" s="59">
        <v>28</v>
      </c>
      <c r="Z556" s="59">
        <v>68</v>
      </c>
      <c r="AA556" s="59">
        <v>53</v>
      </c>
    </row>
    <row r="557" spans="1:27" x14ac:dyDescent="0.35">
      <c r="A557" s="59"/>
      <c r="B557" s="59"/>
      <c r="C557" s="59">
        <f>P557*Mitigations!$J$10</f>
        <v>9.1999999999999993</v>
      </c>
      <c r="D557" s="59">
        <f>Q557*Mitigations!$J$10</f>
        <v>8.6</v>
      </c>
      <c r="E557" s="59">
        <f>R557*Mitigations!$J$10</f>
        <v>9.629999999999999</v>
      </c>
      <c r="F557" s="59">
        <f>S557*Mitigations!$J$10</f>
        <v>7.65</v>
      </c>
      <c r="G557" s="59">
        <f>T557*Mitigations!$K$10</f>
        <v>6</v>
      </c>
      <c r="H557" s="59">
        <f>U557*Mitigations!$K$10</f>
        <v>7</v>
      </c>
      <c r="I557" s="59">
        <f>V557*Mitigations!$K$10</f>
        <v>12</v>
      </c>
      <c r="J557" s="59">
        <f>W557*Mitigations!$K$10</f>
        <v>1</v>
      </c>
      <c r="K557" s="59">
        <f>X557*Mitigations!$L$10</f>
        <v>123</v>
      </c>
      <c r="L557" s="59">
        <f>Y557*Mitigations!$L$10</f>
        <v>34</v>
      </c>
      <c r="M557" s="59">
        <f>Z557*Mitigations!$L$10</f>
        <v>72</v>
      </c>
      <c r="N557" s="59">
        <f>AA557*Mitigations!$L$10</f>
        <v>75</v>
      </c>
      <c r="O557" s="59"/>
      <c r="P557" s="59">
        <v>9.1999999999999993</v>
      </c>
      <c r="Q557" s="59">
        <v>8.6</v>
      </c>
      <c r="R557" s="59">
        <v>9.629999999999999</v>
      </c>
      <c r="S557" s="59">
        <v>7.65</v>
      </c>
      <c r="T557" s="59">
        <v>6</v>
      </c>
      <c r="U557" s="59">
        <v>7</v>
      </c>
      <c r="V557" s="59">
        <v>12</v>
      </c>
      <c r="W557" s="59">
        <v>1</v>
      </c>
      <c r="X557" s="59">
        <v>123</v>
      </c>
      <c r="Y557" s="59">
        <v>34</v>
      </c>
      <c r="Z557" s="59">
        <v>72</v>
      </c>
      <c r="AA557" s="59">
        <v>75</v>
      </c>
    </row>
    <row r="558" spans="1:27" x14ac:dyDescent="0.35">
      <c r="A558" s="59"/>
      <c r="B558" s="59"/>
      <c r="C558" s="59">
        <f>P558*Mitigations!$J$10</f>
        <v>8.6</v>
      </c>
      <c r="D558" s="59">
        <f>Q558*Mitigations!$J$10</f>
        <v>9.1</v>
      </c>
      <c r="E558" s="59">
        <f>R558*Mitigations!$J$10</f>
        <v>9.99</v>
      </c>
      <c r="F558" s="59">
        <f>S558*Mitigations!$J$10</f>
        <v>6.66</v>
      </c>
      <c r="G558" s="59">
        <f>T558*Mitigations!$K$10</f>
        <v>10</v>
      </c>
      <c r="H558" s="59">
        <f>U558*Mitigations!$K$10</f>
        <v>8</v>
      </c>
      <c r="I558" s="59">
        <f>V558*Mitigations!$K$10</f>
        <v>4</v>
      </c>
      <c r="J558" s="59">
        <f>W558*Mitigations!$K$10</f>
        <v>3</v>
      </c>
      <c r="K558" s="59">
        <f>X558*Mitigations!$L$10</f>
        <v>107</v>
      </c>
      <c r="L558" s="59">
        <f>Y558*Mitigations!$L$10</f>
        <v>44</v>
      </c>
      <c r="M558" s="59">
        <f>Z558*Mitigations!$L$10</f>
        <v>52</v>
      </c>
      <c r="N558" s="59">
        <f>AA558*Mitigations!$L$10</f>
        <v>58</v>
      </c>
      <c r="O558" s="59"/>
      <c r="P558" s="59">
        <v>8.6</v>
      </c>
      <c r="Q558" s="59">
        <v>9.1</v>
      </c>
      <c r="R558" s="59">
        <v>9.99</v>
      </c>
      <c r="S558" s="59">
        <v>6.66</v>
      </c>
      <c r="T558" s="59">
        <v>10</v>
      </c>
      <c r="U558" s="59">
        <v>8</v>
      </c>
      <c r="V558" s="59">
        <v>4</v>
      </c>
      <c r="W558" s="59">
        <v>3</v>
      </c>
      <c r="X558" s="59">
        <v>107</v>
      </c>
      <c r="Y558" s="59">
        <v>44</v>
      </c>
      <c r="Z558" s="59">
        <v>52</v>
      </c>
      <c r="AA558" s="59">
        <v>58</v>
      </c>
    </row>
    <row r="559" spans="1:27" x14ac:dyDescent="0.35">
      <c r="A559" s="59"/>
      <c r="B559" s="59"/>
      <c r="C559" s="59">
        <f>P559*Mitigations!$J$10</f>
        <v>15.4</v>
      </c>
      <c r="D559" s="59">
        <f>Q559*Mitigations!$J$10</f>
        <v>6.9</v>
      </c>
      <c r="E559" s="59">
        <f>R559*Mitigations!$J$10</f>
        <v>8.2799999999999994</v>
      </c>
      <c r="F559" s="59">
        <f>S559*Mitigations!$J$10</f>
        <v>9</v>
      </c>
      <c r="G559" s="59">
        <f>T559*Mitigations!$K$10</f>
        <v>9</v>
      </c>
      <c r="H559" s="59">
        <f>U559*Mitigations!$K$10</f>
        <v>1</v>
      </c>
      <c r="I559" s="59">
        <f>V559*Mitigations!$K$10</f>
        <v>2</v>
      </c>
      <c r="J559" s="59">
        <f>W559*Mitigations!$K$10</f>
        <v>5</v>
      </c>
      <c r="K559" s="59">
        <f>X559*Mitigations!$L$10</f>
        <v>65</v>
      </c>
      <c r="L559" s="59">
        <f>Y559*Mitigations!$L$10</f>
        <v>52</v>
      </c>
      <c r="M559" s="59">
        <f>Z559*Mitigations!$L$10</f>
        <v>112</v>
      </c>
      <c r="N559" s="59">
        <f>AA559*Mitigations!$L$10</f>
        <v>73</v>
      </c>
      <c r="O559" s="59"/>
      <c r="P559" s="59">
        <v>15.4</v>
      </c>
      <c r="Q559" s="59">
        <v>6.9</v>
      </c>
      <c r="R559" s="59">
        <v>8.2799999999999994</v>
      </c>
      <c r="S559" s="59">
        <v>9</v>
      </c>
      <c r="T559" s="59">
        <v>9</v>
      </c>
      <c r="U559" s="59">
        <v>1</v>
      </c>
      <c r="V559" s="59">
        <v>2</v>
      </c>
      <c r="W559" s="59">
        <v>5</v>
      </c>
      <c r="X559" s="59">
        <v>65</v>
      </c>
      <c r="Y559" s="59">
        <v>52</v>
      </c>
      <c r="Z559" s="59">
        <v>112</v>
      </c>
      <c r="AA559" s="59">
        <v>73</v>
      </c>
    </row>
    <row r="560" spans="1:27" x14ac:dyDescent="0.35">
      <c r="A560" s="59"/>
      <c r="B560" s="59"/>
      <c r="C560" s="59">
        <f>P560*Mitigations!$J$10</f>
        <v>7.9</v>
      </c>
      <c r="D560" s="59">
        <f>Q560*Mitigations!$J$10</f>
        <v>8</v>
      </c>
      <c r="E560" s="59">
        <f>R560*Mitigations!$J$10</f>
        <v>6.48</v>
      </c>
      <c r="F560" s="59">
        <f>S560*Mitigations!$J$10</f>
        <v>6.03</v>
      </c>
      <c r="G560" s="59">
        <f>T560*Mitigations!$K$10</f>
        <v>4</v>
      </c>
      <c r="H560" s="59">
        <f>U560*Mitigations!$K$10</f>
        <v>2</v>
      </c>
      <c r="I560" s="59">
        <f>V560*Mitigations!$K$10</f>
        <v>1</v>
      </c>
      <c r="J560" s="59">
        <f>W560*Mitigations!$K$10</f>
        <v>7</v>
      </c>
      <c r="K560" s="59">
        <f>X560*Mitigations!$L$10</f>
        <v>138</v>
      </c>
      <c r="L560" s="59">
        <f>Y560*Mitigations!$L$10</f>
        <v>34</v>
      </c>
      <c r="M560" s="59">
        <f>Z560*Mitigations!$L$10</f>
        <v>102</v>
      </c>
      <c r="N560" s="59">
        <f>AA560*Mitigations!$L$10</f>
        <v>34</v>
      </c>
      <c r="O560" s="59"/>
      <c r="P560" s="59">
        <v>7.9</v>
      </c>
      <c r="Q560" s="59">
        <v>8</v>
      </c>
      <c r="R560" s="59">
        <v>6.48</v>
      </c>
      <c r="S560" s="59">
        <v>6.03</v>
      </c>
      <c r="T560" s="59">
        <v>4</v>
      </c>
      <c r="U560" s="59">
        <v>2</v>
      </c>
      <c r="V560" s="59">
        <v>1</v>
      </c>
      <c r="W560" s="59">
        <v>7</v>
      </c>
      <c r="X560" s="59">
        <v>138</v>
      </c>
      <c r="Y560" s="59">
        <v>34</v>
      </c>
      <c r="Z560" s="59">
        <v>102</v>
      </c>
      <c r="AA560" s="59">
        <v>34</v>
      </c>
    </row>
    <row r="561" spans="1:27" x14ac:dyDescent="0.35">
      <c r="A561" s="59"/>
      <c r="B561" s="59"/>
      <c r="C561" s="59">
        <f>P561*Mitigations!$J$10</f>
        <v>7.7</v>
      </c>
      <c r="D561" s="59">
        <f>Q561*Mitigations!$J$10</f>
        <v>8.4</v>
      </c>
      <c r="E561" s="59">
        <f>R561*Mitigations!$J$10</f>
        <v>11.97</v>
      </c>
      <c r="F561" s="59">
        <f>S561*Mitigations!$J$10</f>
        <v>8.01</v>
      </c>
      <c r="G561" s="59">
        <f>T561*Mitigations!$K$10</f>
        <v>7</v>
      </c>
      <c r="H561" s="59">
        <f>U561*Mitigations!$K$10</f>
        <v>2</v>
      </c>
      <c r="I561" s="59">
        <f>V561*Mitigations!$K$10</f>
        <v>8</v>
      </c>
      <c r="J561" s="59">
        <f>W561*Mitigations!$K$10</f>
        <v>4</v>
      </c>
      <c r="K561" s="59">
        <f>X561*Mitigations!$L$10</f>
        <v>151</v>
      </c>
      <c r="L561" s="59">
        <f>Y561*Mitigations!$L$10</f>
        <v>38</v>
      </c>
      <c r="M561" s="59">
        <f>Z561*Mitigations!$L$10</f>
        <v>72</v>
      </c>
      <c r="N561" s="59">
        <f>AA561*Mitigations!$L$10</f>
        <v>67</v>
      </c>
      <c r="O561" s="59"/>
      <c r="P561" s="59">
        <v>7.7</v>
      </c>
      <c r="Q561" s="59">
        <v>8.4</v>
      </c>
      <c r="R561" s="59">
        <v>11.97</v>
      </c>
      <c r="S561" s="59">
        <v>8.01</v>
      </c>
      <c r="T561" s="59">
        <v>7</v>
      </c>
      <c r="U561" s="59">
        <v>2</v>
      </c>
      <c r="V561" s="59">
        <v>8</v>
      </c>
      <c r="W561" s="59">
        <v>4</v>
      </c>
      <c r="X561" s="59">
        <v>151</v>
      </c>
      <c r="Y561" s="59">
        <v>38</v>
      </c>
      <c r="Z561" s="59">
        <v>72</v>
      </c>
      <c r="AA561" s="59">
        <v>67</v>
      </c>
    </row>
    <row r="562" spans="1:27" x14ac:dyDescent="0.35">
      <c r="A562" s="59"/>
      <c r="B562" s="59"/>
      <c r="C562" s="59">
        <f>P562*Mitigations!$J$10</f>
        <v>8.5</v>
      </c>
      <c r="D562" s="59">
        <f>Q562*Mitigations!$J$10</f>
        <v>8.5</v>
      </c>
      <c r="E562" s="59">
        <f>R562*Mitigations!$J$10</f>
        <v>7.8299999999999992</v>
      </c>
      <c r="F562" s="59">
        <f>S562*Mitigations!$J$10</f>
        <v>7.5600000000000005</v>
      </c>
      <c r="G562" s="59">
        <f>T562*Mitigations!$K$10</f>
        <v>2</v>
      </c>
      <c r="H562" s="59">
        <f>U562*Mitigations!$K$10</f>
        <v>4</v>
      </c>
      <c r="I562" s="59">
        <f>V562*Mitigations!$K$10</f>
        <v>3</v>
      </c>
      <c r="J562" s="59">
        <f>W562*Mitigations!$K$10</f>
        <v>6</v>
      </c>
      <c r="K562" s="59">
        <f>X562*Mitigations!$L$10</f>
        <v>149</v>
      </c>
      <c r="L562" s="59">
        <f>Y562*Mitigations!$L$10</f>
        <v>17</v>
      </c>
      <c r="M562" s="59">
        <f>Z562*Mitigations!$L$10</f>
        <v>76</v>
      </c>
      <c r="N562" s="59">
        <f>AA562*Mitigations!$L$10</f>
        <v>57</v>
      </c>
      <c r="O562" s="59"/>
      <c r="P562" s="59">
        <v>8.5</v>
      </c>
      <c r="Q562" s="59">
        <v>8.5</v>
      </c>
      <c r="R562" s="59">
        <v>7.8299999999999992</v>
      </c>
      <c r="S562" s="59">
        <v>7.5600000000000005</v>
      </c>
      <c r="T562" s="59">
        <v>2</v>
      </c>
      <c r="U562" s="59">
        <v>4</v>
      </c>
      <c r="V562" s="59">
        <v>3</v>
      </c>
      <c r="W562" s="59">
        <v>6</v>
      </c>
      <c r="X562" s="59">
        <v>149</v>
      </c>
      <c r="Y562" s="59">
        <v>17</v>
      </c>
      <c r="Z562" s="59">
        <v>76</v>
      </c>
      <c r="AA562" s="59">
        <v>57</v>
      </c>
    </row>
    <row r="563" spans="1:27" x14ac:dyDescent="0.35">
      <c r="A563" s="59"/>
      <c r="B563" s="59"/>
      <c r="C563" s="59">
        <f>P563*Mitigations!$J$10</f>
        <v>8.1</v>
      </c>
      <c r="D563" s="59">
        <f>Q563*Mitigations!$J$10</f>
        <v>8.1</v>
      </c>
      <c r="E563" s="59">
        <f>R563*Mitigations!$J$10</f>
        <v>8.370000000000001</v>
      </c>
      <c r="F563" s="59">
        <f>S563*Mitigations!$J$10</f>
        <v>7.11</v>
      </c>
      <c r="G563" s="59">
        <f>T563*Mitigations!$K$10</f>
        <v>6</v>
      </c>
      <c r="H563" s="59">
        <f>U563*Mitigations!$K$10</f>
        <v>2</v>
      </c>
      <c r="I563" s="59">
        <f>V563*Mitigations!$K$10</f>
        <v>6</v>
      </c>
      <c r="J563" s="59">
        <f>W563*Mitigations!$K$10</f>
        <v>1</v>
      </c>
      <c r="K563" s="59">
        <f>X563*Mitigations!$L$10</f>
        <v>119</v>
      </c>
      <c r="L563" s="59">
        <f>Y563*Mitigations!$L$10</f>
        <v>24</v>
      </c>
      <c r="M563" s="59">
        <f>Z563*Mitigations!$L$10</f>
        <v>44</v>
      </c>
      <c r="N563" s="59">
        <f>AA563*Mitigations!$L$10</f>
        <v>37</v>
      </c>
      <c r="O563" s="59"/>
      <c r="P563" s="59">
        <v>8.1</v>
      </c>
      <c r="Q563" s="59">
        <v>8.1</v>
      </c>
      <c r="R563" s="59">
        <v>8.370000000000001</v>
      </c>
      <c r="S563" s="59">
        <v>7.11</v>
      </c>
      <c r="T563" s="59">
        <v>6</v>
      </c>
      <c r="U563" s="59">
        <v>2</v>
      </c>
      <c r="V563" s="59">
        <v>6</v>
      </c>
      <c r="W563" s="59">
        <v>1</v>
      </c>
      <c r="X563" s="59">
        <v>119</v>
      </c>
      <c r="Y563" s="59">
        <v>24</v>
      </c>
      <c r="Z563" s="59">
        <v>44</v>
      </c>
      <c r="AA563" s="59">
        <v>37</v>
      </c>
    </row>
    <row r="564" spans="1:27" x14ac:dyDescent="0.35">
      <c r="A564" s="59"/>
      <c r="B564" s="59"/>
      <c r="C564" s="59">
        <f>P564*Mitigations!$J$10</f>
        <v>9.9</v>
      </c>
      <c r="D564" s="59">
        <f>Q564*Mitigations!$J$10</f>
        <v>9.1999999999999993</v>
      </c>
      <c r="E564" s="59">
        <f>R564*Mitigations!$J$10</f>
        <v>10.08</v>
      </c>
      <c r="F564" s="59">
        <f>S564*Mitigations!$J$10</f>
        <v>7.74</v>
      </c>
      <c r="G564" s="59">
        <f>T564*Mitigations!$K$10</f>
        <v>6</v>
      </c>
      <c r="H564" s="59">
        <f>U564*Mitigations!$K$10</f>
        <v>2</v>
      </c>
      <c r="I564" s="59">
        <f>V564*Mitigations!$K$10</f>
        <v>6</v>
      </c>
      <c r="J564" s="59">
        <f>W564*Mitigations!$K$10</f>
        <v>4</v>
      </c>
      <c r="K564" s="59">
        <f>X564*Mitigations!$L$10</f>
        <v>129</v>
      </c>
      <c r="L564" s="59">
        <f>Y564*Mitigations!$L$10</f>
        <v>51</v>
      </c>
      <c r="M564" s="59">
        <f>Z564*Mitigations!$L$10</f>
        <v>71</v>
      </c>
      <c r="N564" s="59">
        <f>AA564*Mitigations!$L$10</f>
        <v>53</v>
      </c>
      <c r="O564" s="59"/>
      <c r="P564" s="59">
        <v>9.9</v>
      </c>
      <c r="Q564" s="59">
        <v>9.1999999999999993</v>
      </c>
      <c r="R564" s="59">
        <v>10.08</v>
      </c>
      <c r="S564" s="59">
        <v>7.74</v>
      </c>
      <c r="T564" s="59">
        <v>6</v>
      </c>
      <c r="U564" s="59">
        <v>2</v>
      </c>
      <c r="V564" s="59">
        <v>6</v>
      </c>
      <c r="W564" s="59">
        <v>4</v>
      </c>
      <c r="X564" s="59">
        <v>129</v>
      </c>
      <c r="Y564" s="59">
        <v>51</v>
      </c>
      <c r="Z564" s="59">
        <v>71</v>
      </c>
      <c r="AA564" s="59">
        <v>53</v>
      </c>
    </row>
    <row r="565" spans="1:27" x14ac:dyDescent="0.35">
      <c r="A565" s="59"/>
      <c r="B565" s="59"/>
      <c r="C565" s="59">
        <f>P565*Mitigations!$J$10</f>
        <v>10.199999999999999</v>
      </c>
      <c r="D565" s="59">
        <f>Q565*Mitigations!$J$10</f>
        <v>8.6</v>
      </c>
      <c r="E565" s="59">
        <f>R565*Mitigations!$J$10</f>
        <v>9.7200000000000006</v>
      </c>
      <c r="F565" s="59">
        <f>S565*Mitigations!$J$10</f>
        <v>5.9399999999999995</v>
      </c>
      <c r="G565" s="59">
        <f>T565*Mitigations!$K$10</f>
        <v>6</v>
      </c>
      <c r="H565" s="59">
        <f>U565*Mitigations!$K$10</f>
        <v>5</v>
      </c>
      <c r="I565" s="59">
        <f>V565*Mitigations!$K$10</f>
        <v>5</v>
      </c>
      <c r="J565" s="59">
        <f>W565*Mitigations!$K$10</f>
        <v>9</v>
      </c>
      <c r="K565" s="59">
        <f>X565*Mitigations!$L$10</f>
        <v>111</v>
      </c>
      <c r="L565" s="59">
        <f>Y565*Mitigations!$L$10</f>
        <v>35</v>
      </c>
      <c r="M565" s="59">
        <f>Z565*Mitigations!$L$10</f>
        <v>85</v>
      </c>
      <c r="N565" s="59">
        <f>AA565*Mitigations!$L$10</f>
        <v>66</v>
      </c>
      <c r="O565" s="59"/>
      <c r="P565" s="59">
        <v>10.199999999999999</v>
      </c>
      <c r="Q565" s="59">
        <v>8.6</v>
      </c>
      <c r="R565" s="59">
        <v>9.7200000000000006</v>
      </c>
      <c r="S565" s="59">
        <v>5.9399999999999995</v>
      </c>
      <c r="T565" s="59">
        <v>6</v>
      </c>
      <c r="U565" s="59">
        <v>5</v>
      </c>
      <c r="V565" s="59">
        <v>5</v>
      </c>
      <c r="W565" s="59">
        <v>9</v>
      </c>
      <c r="X565" s="59">
        <v>111</v>
      </c>
      <c r="Y565" s="59">
        <v>35</v>
      </c>
      <c r="Z565" s="59">
        <v>85</v>
      </c>
      <c r="AA565" s="59">
        <v>66</v>
      </c>
    </row>
    <row r="566" spans="1:27" x14ac:dyDescent="0.35">
      <c r="A566" s="59"/>
      <c r="B566" s="59"/>
      <c r="C566" s="59">
        <f>P566*Mitigations!$J$10</f>
        <v>7.6</v>
      </c>
      <c r="D566" s="59">
        <f>Q566*Mitigations!$J$10</f>
        <v>8.5</v>
      </c>
      <c r="E566" s="59">
        <f>R566*Mitigations!$J$10</f>
        <v>9.99</v>
      </c>
      <c r="F566" s="59">
        <f>S566*Mitigations!$J$10</f>
        <v>7.29</v>
      </c>
      <c r="G566" s="59">
        <f>T566*Mitigations!$K$10</f>
        <v>10</v>
      </c>
      <c r="H566" s="59">
        <f>U566*Mitigations!$K$10</f>
        <v>3</v>
      </c>
      <c r="I566" s="59">
        <f>V566*Mitigations!$K$10</f>
        <v>3</v>
      </c>
      <c r="J566" s="59">
        <f>W566*Mitigations!$K$10</f>
        <v>7</v>
      </c>
      <c r="K566" s="59">
        <f>X566*Mitigations!$L$10</f>
        <v>155</v>
      </c>
      <c r="L566" s="59">
        <f>Y566*Mitigations!$L$10</f>
        <v>35</v>
      </c>
      <c r="M566" s="59">
        <f>Z566*Mitigations!$L$10</f>
        <v>72</v>
      </c>
      <c r="N566" s="59">
        <f>AA566*Mitigations!$L$10</f>
        <v>24</v>
      </c>
      <c r="O566" s="59"/>
      <c r="P566" s="59">
        <v>7.6</v>
      </c>
      <c r="Q566" s="59">
        <v>8.5</v>
      </c>
      <c r="R566" s="59">
        <v>9.99</v>
      </c>
      <c r="S566" s="59">
        <v>7.29</v>
      </c>
      <c r="T566" s="59">
        <v>10</v>
      </c>
      <c r="U566" s="59">
        <v>3</v>
      </c>
      <c r="V566" s="59">
        <v>3</v>
      </c>
      <c r="W566" s="59">
        <v>7</v>
      </c>
      <c r="X566" s="59">
        <v>155</v>
      </c>
      <c r="Y566" s="59">
        <v>35</v>
      </c>
      <c r="Z566" s="59">
        <v>72</v>
      </c>
      <c r="AA566" s="59">
        <v>24</v>
      </c>
    </row>
    <row r="567" spans="1:27" x14ac:dyDescent="0.35">
      <c r="A567" s="59"/>
      <c r="B567" s="59"/>
      <c r="C567" s="59">
        <f>P567*Mitigations!$J$10</f>
        <v>7.5</v>
      </c>
      <c r="D567" s="59">
        <f>Q567*Mitigations!$J$10</f>
        <v>7</v>
      </c>
      <c r="E567" s="59">
        <f>R567*Mitigations!$J$10</f>
        <v>7.4700000000000006</v>
      </c>
      <c r="F567" s="59">
        <f>S567*Mitigations!$J$10</f>
        <v>7.9200000000000008</v>
      </c>
      <c r="G567" s="59">
        <f>T567*Mitigations!$K$10</f>
        <v>7</v>
      </c>
      <c r="H567" s="59">
        <f>U567*Mitigations!$K$10</f>
        <v>8</v>
      </c>
      <c r="I567" s="59">
        <f>V567*Mitigations!$K$10</f>
        <v>3</v>
      </c>
      <c r="J567" s="59">
        <f>W567*Mitigations!$K$10</f>
        <v>6</v>
      </c>
      <c r="K567" s="59">
        <f>X567*Mitigations!$L$10</f>
        <v>91</v>
      </c>
      <c r="L567" s="59">
        <f>Y567*Mitigations!$L$10</f>
        <v>32</v>
      </c>
      <c r="M567" s="59">
        <f>Z567*Mitigations!$L$10</f>
        <v>61</v>
      </c>
      <c r="N567" s="59">
        <f>AA567*Mitigations!$L$10</f>
        <v>44</v>
      </c>
      <c r="O567" s="59"/>
      <c r="P567" s="59">
        <v>7.5</v>
      </c>
      <c r="Q567" s="59">
        <v>7</v>
      </c>
      <c r="R567" s="59">
        <v>7.4700000000000006</v>
      </c>
      <c r="S567" s="59">
        <v>7.9200000000000008</v>
      </c>
      <c r="T567" s="59">
        <v>7</v>
      </c>
      <c r="U567" s="59">
        <v>8</v>
      </c>
      <c r="V567" s="59">
        <v>3</v>
      </c>
      <c r="W567" s="59">
        <v>6</v>
      </c>
      <c r="X567" s="59">
        <v>91</v>
      </c>
      <c r="Y567" s="59">
        <v>32</v>
      </c>
      <c r="Z567" s="59">
        <v>61</v>
      </c>
      <c r="AA567" s="59">
        <v>44</v>
      </c>
    </row>
    <row r="568" spans="1:27" x14ac:dyDescent="0.35">
      <c r="A568" s="59"/>
      <c r="B568" s="59"/>
      <c r="C568" s="59">
        <f>P568*Mitigations!$J$10</f>
        <v>12</v>
      </c>
      <c r="D568" s="59">
        <f>Q568*Mitigations!$J$10</f>
        <v>8.1999999999999993</v>
      </c>
      <c r="E568" s="59">
        <f>R568*Mitigations!$J$10</f>
        <v>7.9200000000000008</v>
      </c>
      <c r="F568" s="59">
        <f>S568*Mitigations!$J$10</f>
        <v>8.19</v>
      </c>
      <c r="G568" s="59">
        <f>T568*Mitigations!$K$10</f>
        <v>2</v>
      </c>
      <c r="H568" s="59">
        <f>U568*Mitigations!$K$10</f>
        <v>3</v>
      </c>
      <c r="I568" s="59">
        <f>V568*Mitigations!$K$10</f>
        <v>5</v>
      </c>
      <c r="J568" s="59">
        <f>W568*Mitigations!$K$10</f>
        <v>4</v>
      </c>
      <c r="K568" s="59">
        <f>X568*Mitigations!$L$10</f>
        <v>120</v>
      </c>
      <c r="L568" s="59">
        <f>Y568*Mitigations!$L$10</f>
        <v>19</v>
      </c>
      <c r="M568" s="59">
        <f>Z568*Mitigations!$L$10</f>
        <v>93</v>
      </c>
      <c r="N568" s="59">
        <f>AA568*Mitigations!$L$10</f>
        <v>36</v>
      </c>
      <c r="O568" s="59"/>
      <c r="P568" s="59">
        <v>12</v>
      </c>
      <c r="Q568" s="59">
        <v>8.1999999999999993</v>
      </c>
      <c r="R568" s="59">
        <v>7.9200000000000008</v>
      </c>
      <c r="S568" s="59">
        <v>8.19</v>
      </c>
      <c r="T568" s="59">
        <v>2</v>
      </c>
      <c r="U568" s="59">
        <v>3</v>
      </c>
      <c r="V568" s="59">
        <v>5</v>
      </c>
      <c r="W568" s="59">
        <v>4</v>
      </c>
      <c r="X568" s="59">
        <v>120</v>
      </c>
      <c r="Y568" s="59">
        <v>19</v>
      </c>
      <c r="Z568" s="59">
        <v>93</v>
      </c>
      <c r="AA568" s="59">
        <v>36</v>
      </c>
    </row>
    <row r="569" spans="1:27" x14ac:dyDescent="0.35">
      <c r="A569" s="59"/>
      <c r="B569" s="59"/>
      <c r="C569" s="59">
        <f>P569*Mitigations!$J$10</f>
        <v>12.4</v>
      </c>
      <c r="D569" s="59">
        <f>Q569*Mitigations!$J$10</f>
        <v>7.6</v>
      </c>
      <c r="E569" s="59">
        <f>R569*Mitigations!$J$10</f>
        <v>9.9</v>
      </c>
      <c r="F569" s="59">
        <f>S569*Mitigations!$J$10</f>
        <v>9.3600000000000012</v>
      </c>
      <c r="G569" s="59">
        <f>T569*Mitigations!$K$10</f>
        <v>3</v>
      </c>
      <c r="H569" s="59">
        <f>U569*Mitigations!$K$10</f>
        <v>5</v>
      </c>
      <c r="I569" s="59">
        <f>V569*Mitigations!$K$10</f>
        <v>4</v>
      </c>
      <c r="J569" s="59">
        <f>W569*Mitigations!$K$10</f>
        <v>3</v>
      </c>
      <c r="K569" s="59">
        <f>X569*Mitigations!$L$10</f>
        <v>84</v>
      </c>
      <c r="L569" s="59">
        <f>Y569*Mitigations!$L$10</f>
        <v>41</v>
      </c>
      <c r="M569" s="59">
        <f>Z569*Mitigations!$L$10</f>
        <v>70</v>
      </c>
      <c r="N569" s="59">
        <f>AA569*Mitigations!$L$10</f>
        <v>61</v>
      </c>
      <c r="O569" s="59"/>
      <c r="P569" s="59">
        <v>12.4</v>
      </c>
      <c r="Q569" s="59">
        <v>7.6</v>
      </c>
      <c r="R569" s="59">
        <v>9.9</v>
      </c>
      <c r="S569" s="59">
        <v>9.3600000000000012</v>
      </c>
      <c r="T569" s="59">
        <v>3</v>
      </c>
      <c r="U569" s="59">
        <v>5</v>
      </c>
      <c r="V569" s="59">
        <v>4</v>
      </c>
      <c r="W569" s="59">
        <v>3</v>
      </c>
      <c r="X569" s="59">
        <v>84</v>
      </c>
      <c r="Y569" s="59">
        <v>41</v>
      </c>
      <c r="Z569" s="59">
        <v>70</v>
      </c>
      <c r="AA569" s="59">
        <v>61</v>
      </c>
    </row>
    <row r="570" spans="1:27" x14ac:dyDescent="0.35">
      <c r="A570" s="59"/>
      <c r="B570" s="59"/>
      <c r="C570" s="59">
        <f>P570*Mitigations!$J$10</f>
        <v>8.6</v>
      </c>
      <c r="D570" s="59">
        <f>Q570*Mitigations!$J$10</f>
        <v>7.6</v>
      </c>
      <c r="E570" s="59">
        <f>R570*Mitigations!$J$10</f>
        <v>8.5500000000000007</v>
      </c>
      <c r="F570" s="59">
        <f>S570*Mitigations!$J$10</f>
        <v>7.2</v>
      </c>
      <c r="G570" s="59">
        <f>T570*Mitigations!$K$10</f>
        <v>2</v>
      </c>
      <c r="H570" s="59">
        <f>U570*Mitigations!$K$10</f>
        <v>3</v>
      </c>
      <c r="I570" s="59">
        <f>V570*Mitigations!$K$10</f>
        <v>6</v>
      </c>
      <c r="J570" s="59">
        <f>W570*Mitigations!$K$10</f>
        <v>6</v>
      </c>
      <c r="K570" s="59">
        <f>X570*Mitigations!$L$10</f>
        <v>186</v>
      </c>
      <c r="L570" s="59">
        <f>Y570*Mitigations!$L$10</f>
        <v>88</v>
      </c>
      <c r="M570" s="59">
        <f>Z570*Mitigations!$L$10</f>
        <v>50</v>
      </c>
      <c r="N570" s="59">
        <f>AA570*Mitigations!$L$10</f>
        <v>43</v>
      </c>
      <c r="O570" s="59"/>
      <c r="P570" s="59">
        <v>8.6</v>
      </c>
      <c r="Q570" s="59">
        <v>7.6</v>
      </c>
      <c r="R570" s="59">
        <v>8.5500000000000007</v>
      </c>
      <c r="S570" s="59">
        <v>7.2</v>
      </c>
      <c r="T570" s="59">
        <v>2</v>
      </c>
      <c r="U570" s="59">
        <v>3</v>
      </c>
      <c r="V570" s="59">
        <v>6</v>
      </c>
      <c r="W570" s="59">
        <v>6</v>
      </c>
      <c r="X570" s="59">
        <v>186</v>
      </c>
      <c r="Y570" s="59">
        <v>88</v>
      </c>
      <c r="Z570" s="59">
        <v>50</v>
      </c>
      <c r="AA570" s="59">
        <v>43</v>
      </c>
    </row>
    <row r="571" spans="1:27" x14ac:dyDescent="0.35">
      <c r="A571" s="59"/>
      <c r="B571" s="59"/>
      <c r="C571" s="59">
        <f>P571*Mitigations!$J$10</f>
        <v>10.6</v>
      </c>
      <c r="D571" s="59">
        <f>Q571*Mitigations!$J$10</f>
        <v>7.4</v>
      </c>
      <c r="E571" s="59">
        <f>R571*Mitigations!$J$10</f>
        <v>7.4700000000000006</v>
      </c>
      <c r="F571" s="59">
        <f>S571*Mitigations!$J$10</f>
        <v>7.2</v>
      </c>
      <c r="G571" s="59">
        <f>T571*Mitigations!$K$10</f>
        <v>6</v>
      </c>
      <c r="H571" s="59">
        <f>U571*Mitigations!$K$10</f>
        <v>1</v>
      </c>
      <c r="I571" s="59">
        <f>V571*Mitigations!$K$10</f>
        <v>5</v>
      </c>
      <c r="J571" s="59">
        <f>W571*Mitigations!$K$10</f>
        <v>8</v>
      </c>
      <c r="K571" s="59">
        <f>X571*Mitigations!$L$10</f>
        <v>197</v>
      </c>
      <c r="L571" s="59">
        <f>Y571*Mitigations!$L$10</f>
        <v>72</v>
      </c>
      <c r="M571" s="59">
        <f>Z571*Mitigations!$L$10</f>
        <v>62</v>
      </c>
      <c r="N571" s="59">
        <f>AA571*Mitigations!$L$10</f>
        <v>59</v>
      </c>
      <c r="O571" s="59"/>
      <c r="P571" s="59">
        <v>10.6</v>
      </c>
      <c r="Q571" s="59">
        <v>7.4</v>
      </c>
      <c r="R571" s="59">
        <v>7.4700000000000006</v>
      </c>
      <c r="S571" s="59">
        <v>7.2</v>
      </c>
      <c r="T571" s="59">
        <v>6</v>
      </c>
      <c r="U571" s="59">
        <v>1</v>
      </c>
      <c r="V571" s="59">
        <v>5</v>
      </c>
      <c r="W571" s="59">
        <v>8</v>
      </c>
      <c r="X571" s="59">
        <v>197</v>
      </c>
      <c r="Y571" s="59">
        <v>72</v>
      </c>
      <c r="Z571" s="59">
        <v>62</v>
      </c>
      <c r="AA571" s="59">
        <v>59</v>
      </c>
    </row>
    <row r="572" spans="1:27" x14ac:dyDescent="0.35">
      <c r="A572" s="59"/>
      <c r="B572" s="59"/>
      <c r="C572" s="59">
        <f>P572*Mitigations!$J$10</f>
        <v>10.8</v>
      </c>
      <c r="D572" s="59">
        <f>Q572*Mitigations!$J$10</f>
        <v>7.3</v>
      </c>
      <c r="E572" s="59">
        <f>R572*Mitigations!$J$10</f>
        <v>9</v>
      </c>
      <c r="F572" s="59">
        <f>S572*Mitigations!$J$10</f>
        <v>6.66</v>
      </c>
      <c r="G572" s="59">
        <f>T572*Mitigations!$K$10</f>
        <v>7</v>
      </c>
      <c r="H572" s="59">
        <f>U572*Mitigations!$K$10</f>
        <v>4</v>
      </c>
      <c r="I572" s="59">
        <f>V572*Mitigations!$K$10</f>
        <v>2</v>
      </c>
      <c r="J572" s="59">
        <f>W572*Mitigations!$K$10</f>
        <v>2</v>
      </c>
      <c r="K572" s="59">
        <f>X572*Mitigations!$L$10</f>
        <v>236</v>
      </c>
      <c r="L572" s="59">
        <f>Y572*Mitigations!$L$10</f>
        <v>35</v>
      </c>
      <c r="M572" s="59">
        <f>Z572*Mitigations!$L$10</f>
        <v>96</v>
      </c>
      <c r="N572" s="59">
        <f>AA572*Mitigations!$L$10</f>
        <v>33</v>
      </c>
      <c r="O572" s="59"/>
      <c r="P572" s="59">
        <v>10.8</v>
      </c>
      <c r="Q572" s="59">
        <v>7.3</v>
      </c>
      <c r="R572" s="59">
        <v>9</v>
      </c>
      <c r="S572" s="59">
        <v>6.66</v>
      </c>
      <c r="T572" s="59">
        <v>7</v>
      </c>
      <c r="U572" s="59">
        <v>4</v>
      </c>
      <c r="V572" s="59">
        <v>2</v>
      </c>
      <c r="W572" s="59">
        <v>2</v>
      </c>
      <c r="X572" s="59">
        <v>236</v>
      </c>
      <c r="Y572" s="59">
        <v>35</v>
      </c>
      <c r="Z572" s="59">
        <v>96</v>
      </c>
      <c r="AA572" s="59">
        <v>33</v>
      </c>
    </row>
    <row r="573" spans="1:27" x14ac:dyDescent="0.35">
      <c r="A573" s="59"/>
      <c r="B573" s="59"/>
      <c r="C573" s="59">
        <f>P573*Mitigations!$J$10</f>
        <v>8</v>
      </c>
      <c r="D573" s="59">
        <f>Q573*Mitigations!$J$10</f>
        <v>7.4</v>
      </c>
      <c r="E573" s="59">
        <f>R573*Mitigations!$J$10</f>
        <v>9.2700000000000014</v>
      </c>
      <c r="F573" s="59">
        <f>S573*Mitigations!$J$10</f>
        <v>6.9300000000000006</v>
      </c>
      <c r="G573" s="59">
        <f>T573*Mitigations!$K$10</f>
        <v>8</v>
      </c>
      <c r="H573" s="59">
        <f>U573*Mitigations!$K$10</f>
        <v>3</v>
      </c>
      <c r="I573" s="59">
        <f>V573*Mitigations!$K$10</f>
        <v>7</v>
      </c>
      <c r="J573" s="59">
        <f>W573*Mitigations!$K$10</f>
        <v>7</v>
      </c>
      <c r="K573" s="59">
        <f>X573*Mitigations!$L$10</f>
        <v>293</v>
      </c>
      <c r="L573" s="59">
        <f>Y573*Mitigations!$L$10</f>
        <v>27</v>
      </c>
      <c r="M573" s="59">
        <f>Z573*Mitigations!$L$10</f>
        <v>113</v>
      </c>
      <c r="N573" s="59">
        <f>AA573*Mitigations!$L$10</f>
        <v>75</v>
      </c>
      <c r="O573" s="59"/>
      <c r="P573" s="59">
        <v>8</v>
      </c>
      <c r="Q573" s="59">
        <v>7.4</v>
      </c>
      <c r="R573" s="59">
        <v>9.2700000000000014</v>
      </c>
      <c r="S573" s="59">
        <v>6.9300000000000006</v>
      </c>
      <c r="T573" s="59">
        <v>8</v>
      </c>
      <c r="U573" s="59">
        <v>3</v>
      </c>
      <c r="V573" s="59">
        <v>7</v>
      </c>
      <c r="W573" s="59">
        <v>7</v>
      </c>
      <c r="X573" s="59">
        <v>293</v>
      </c>
      <c r="Y573" s="59">
        <v>27</v>
      </c>
      <c r="Z573" s="59">
        <v>113</v>
      </c>
      <c r="AA573" s="59">
        <v>75</v>
      </c>
    </row>
    <row r="574" spans="1:27" x14ac:dyDescent="0.35">
      <c r="A574" s="59"/>
      <c r="B574" s="59"/>
      <c r="C574" s="59">
        <f>P574*Mitigations!$J$10</f>
        <v>10.8</v>
      </c>
      <c r="D574" s="59">
        <f>Q574*Mitigations!$J$10</f>
        <v>8.6</v>
      </c>
      <c r="E574" s="59">
        <f>R574*Mitigations!$J$10</f>
        <v>6.9300000000000006</v>
      </c>
      <c r="F574" s="59">
        <f>S574*Mitigations!$J$10</f>
        <v>7.02</v>
      </c>
      <c r="G574" s="59">
        <f>T574*Mitigations!$K$10</f>
        <v>4</v>
      </c>
      <c r="H574" s="59">
        <f>U574*Mitigations!$K$10</f>
        <v>5</v>
      </c>
      <c r="I574" s="59">
        <f>V574*Mitigations!$K$10</f>
        <v>6</v>
      </c>
      <c r="J574" s="59">
        <f>W574*Mitigations!$K$10</f>
        <v>3</v>
      </c>
      <c r="K574" s="59">
        <f>X574*Mitigations!$L$10</f>
        <v>174</v>
      </c>
      <c r="L574" s="59">
        <f>Y574*Mitigations!$L$10</f>
        <v>65</v>
      </c>
      <c r="M574" s="59">
        <f>Z574*Mitigations!$L$10</f>
        <v>57</v>
      </c>
      <c r="N574" s="59">
        <f>AA574*Mitigations!$L$10</f>
        <v>33</v>
      </c>
      <c r="O574" s="59"/>
      <c r="P574" s="59">
        <v>10.8</v>
      </c>
      <c r="Q574" s="59">
        <v>8.6</v>
      </c>
      <c r="R574" s="59">
        <v>6.9300000000000006</v>
      </c>
      <c r="S574" s="59">
        <v>7.02</v>
      </c>
      <c r="T574" s="59">
        <v>4</v>
      </c>
      <c r="U574" s="59">
        <v>5</v>
      </c>
      <c r="V574" s="59">
        <v>6</v>
      </c>
      <c r="W574" s="59">
        <v>3</v>
      </c>
      <c r="X574" s="59">
        <v>174</v>
      </c>
      <c r="Y574" s="59">
        <v>65</v>
      </c>
      <c r="Z574" s="59">
        <v>57</v>
      </c>
      <c r="AA574" s="59">
        <v>33</v>
      </c>
    </row>
    <row r="575" spans="1:27" x14ac:dyDescent="0.35">
      <c r="A575" s="59"/>
      <c r="B575" s="59"/>
      <c r="C575" s="59">
        <f>P575*Mitigations!$J$10</f>
        <v>11.5</v>
      </c>
      <c r="D575" s="59">
        <f>Q575*Mitigations!$J$10</f>
        <v>8.6999999999999993</v>
      </c>
      <c r="E575" s="59">
        <f>R575*Mitigations!$J$10</f>
        <v>9.18</v>
      </c>
      <c r="F575" s="59">
        <f>S575*Mitigations!$J$10</f>
        <v>6.84</v>
      </c>
      <c r="G575" s="59">
        <f>T575*Mitigations!$K$10</f>
        <v>2</v>
      </c>
      <c r="H575" s="59">
        <f>U575*Mitigations!$K$10</f>
        <v>5</v>
      </c>
      <c r="I575" s="59">
        <f>V575*Mitigations!$K$10</f>
        <v>7</v>
      </c>
      <c r="J575" s="59">
        <f>W575*Mitigations!$K$10</f>
        <v>2</v>
      </c>
      <c r="K575" s="59">
        <f>X575*Mitigations!$L$10</f>
        <v>208</v>
      </c>
      <c r="L575" s="59">
        <f>Y575*Mitigations!$L$10</f>
        <v>27</v>
      </c>
      <c r="M575" s="59">
        <f>Z575*Mitigations!$L$10</f>
        <v>40</v>
      </c>
      <c r="N575" s="59">
        <f>AA575*Mitigations!$L$10</f>
        <v>62</v>
      </c>
      <c r="O575" s="59"/>
      <c r="P575" s="59">
        <v>11.5</v>
      </c>
      <c r="Q575" s="59">
        <v>8.6999999999999993</v>
      </c>
      <c r="R575" s="59">
        <v>9.18</v>
      </c>
      <c r="S575" s="59">
        <v>6.84</v>
      </c>
      <c r="T575" s="59">
        <v>2</v>
      </c>
      <c r="U575" s="59">
        <v>5</v>
      </c>
      <c r="V575" s="59">
        <v>7</v>
      </c>
      <c r="W575" s="59">
        <v>2</v>
      </c>
      <c r="X575" s="59">
        <v>208</v>
      </c>
      <c r="Y575" s="59">
        <v>27</v>
      </c>
      <c r="Z575" s="59">
        <v>40</v>
      </c>
      <c r="AA575" s="59">
        <v>62</v>
      </c>
    </row>
    <row r="576" spans="1:27" x14ac:dyDescent="0.35">
      <c r="A576" s="59"/>
      <c r="B576" s="59"/>
      <c r="C576" s="59">
        <f>P576*Mitigations!$J$10</f>
        <v>8.9</v>
      </c>
      <c r="D576" s="59">
        <f>Q576*Mitigations!$J$10</f>
        <v>7.1</v>
      </c>
      <c r="E576" s="59">
        <f>R576*Mitigations!$J$10</f>
        <v>9.81</v>
      </c>
      <c r="F576" s="59">
        <f>S576*Mitigations!$J$10</f>
        <v>6.57</v>
      </c>
      <c r="G576" s="59">
        <f>T576*Mitigations!$K$10</f>
        <v>3</v>
      </c>
      <c r="H576" s="59">
        <f>U576*Mitigations!$K$10</f>
        <v>4</v>
      </c>
      <c r="I576" s="59">
        <f>V576*Mitigations!$K$10</f>
        <v>8</v>
      </c>
      <c r="J576" s="59">
        <f>W576*Mitigations!$K$10</f>
        <v>9</v>
      </c>
      <c r="K576" s="59">
        <f>X576*Mitigations!$L$10</f>
        <v>102</v>
      </c>
      <c r="L576" s="59">
        <f>Y576*Mitigations!$L$10</f>
        <v>14</v>
      </c>
      <c r="M576" s="59">
        <f>Z576*Mitigations!$L$10</f>
        <v>50</v>
      </c>
      <c r="N576" s="59">
        <f>AA576*Mitigations!$L$10</f>
        <v>60</v>
      </c>
      <c r="O576" s="59"/>
      <c r="P576" s="59">
        <v>8.9</v>
      </c>
      <c r="Q576" s="59">
        <v>7.1</v>
      </c>
      <c r="R576" s="59">
        <v>9.81</v>
      </c>
      <c r="S576" s="59">
        <v>6.57</v>
      </c>
      <c r="T576" s="59">
        <v>3</v>
      </c>
      <c r="U576" s="59">
        <v>4</v>
      </c>
      <c r="V576" s="59">
        <v>8</v>
      </c>
      <c r="W576" s="59">
        <v>9</v>
      </c>
      <c r="X576" s="59">
        <v>102</v>
      </c>
      <c r="Y576" s="59">
        <v>14</v>
      </c>
      <c r="Z576" s="59">
        <v>50</v>
      </c>
      <c r="AA576" s="59">
        <v>60</v>
      </c>
    </row>
    <row r="577" spans="1:27" x14ac:dyDescent="0.35">
      <c r="A577" s="59"/>
      <c r="B577" s="59"/>
      <c r="C577" s="59">
        <f>P577*Mitigations!$J$10</f>
        <v>11.2</v>
      </c>
      <c r="D577" s="59">
        <f>Q577*Mitigations!$J$10</f>
        <v>9</v>
      </c>
      <c r="E577" s="59">
        <f>R577*Mitigations!$J$10</f>
        <v>8.1</v>
      </c>
      <c r="F577" s="59">
        <f>S577*Mitigations!$J$10</f>
        <v>7.02</v>
      </c>
      <c r="G577" s="59">
        <f>T577*Mitigations!$K$10</f>
        <v>6</v>
      </c>
      <c r="H577" s="59">
        <f>U577*Mitigations!$K$10</f>
        <v>4</v>
      </c>
      <c r="I577" s="59">
        <f>V577*Mitigations!$K$10</f>
        <v>5</v>
      </c>
      <c r="J577" s="59">
        <f>W577*Mitigations!$K$10</f>
        <v>6</v>
      </c>
      <c r="K577" s="59">
        <f>X577*Mitigations!$L$10</f>
        <v>171</v>
      </c>
      <c r="L577" s="59">
        <f>Y577*Mitigations!$L$10</f>
        <v>9</v>
      </c>
      <c r="M577" s="59">
        <f>Z577*Mitigations!$L$10</f>
        <v>180</v>
      </c>
      <c r="N577" s="59">
        <f>AA577*Mitigations!$L$10</f>
        <v>53</v>
      </c>
      <c r="O577" s="59"/>
      <c r="P577" s="59">
        <v>11.2</v>
      </c>
      <c r="Q577" s="59">
        <v>9</v>
      </c>
      <c r="R577" s="59">
        <v>8.1</v>
      </c>
      <c r="S577" s="59">
        <v>7.02</v>
      </c>
      <c r="T577" s="59">
        <v>6</v>
      </c>
      <c r="U577" s="59">
        <v>4</v>
      </c>
      <c r="V577" s="59">
        <v>5</v>
      </c>
      <c r="W577" s="59">
        <v>6</v>
      </c>
      <c r="X577" s="59">
        <v>171</v>
      </c>
      <c r="Y577" s="59">
        <v>9</v>
      </c>
      <c r="Z577" s="59">
        <v>180</v>
      </c>
      <c r="AA577" s="59">
        <v>53</v>
      </c>
    </row>
    <row r="578" spans="1:27" x14ac:dyDescent="0.35">
      <c r="A578" s="59"/>
      <c r="B578" s="59"/>
      <c r="C578" s="59">
        <f>P578*Mitigations!$J$10</f>
        <v>8.8000000000000007</v>
      </c>
      <c r="D578" s="59">
        <f>Q578*Mitigations!$J$10</f>
        <v>7.1</v>
      </c>
      <c r="E578" s="59">
        <f>R578*Mitigations!$J$10</f>
        <v>11.520000000000001</v>
      </c>
      <c r="F578" s="59">
        <f>S578*Mitigations!$J$10</f>
        <v>7.8299999999999992</v>
      </c>
      <c r="G578" s="59">
        <f>T578*Mitigations!$K$10</f>
        <v>7</v>
      </c>
      <c r="H578" s="59">
        <f>U578*Mitigations!$K$10</f>
        <v>5</v>
      </c>
      <c r="I578" s="59">
        <f>V578*Mitigations!$K$10</f>
        <v>4</v>
      </c>
      <c r="J578" s="59">
        <f>W578*Mitigations!$K$10</f>
        <v>8</v>
      </c>
      <c r="K578" s="59">
        <f>X578*Mitigations!$L$10</f>
        <v>92</v>
      </c>
      <c r="L578" s="59">
        <f>Y578*Mitigations!$L$10</f>
        <v>42</v>
      </c>
      <c r="M578" s="59">
        <f>Z578*Mitigations!$L$10</f>
        <v>41</v>
      </c>
      <c r="N578" s="59">
        <f>AA578*Mitigations!$L$10</f>
        <v>56</v>
      </c>
      <c r="O578" s="59"/>
      <c r="P578" s="59">
        <v>8.8000000000000007</v>
      </c>
      <c r="Q578" s="59">
        <v>7.1</v>
      </c>
      <c r="R578" s="59">
        <v>11.520000000000001</v>
      </c>
      <c r="S578" s="59">
        <v>7.8299999999999992</v>
      </c>
      <c r="T578" s="59">
        <v>7</v>
      </c>
      <c r="U578" s="59">
        <v>5</v>
      </c>
      <c r="V578" s="59">
        <v>4</v>
      </c>
      <c r="W578" s="59">
        <v>8</v>
      </c>
      <c r="X578" s="59">
        <v>92</v>
      </c>
      <c r="Y578" s="59">
        <v>42</v>
      </c>
      <c r="Z578" s="59">
        <v>41</v>
      </c>
      <c r="AA578" s="59">
        <v>56</v>
      </c>
    </row>
    <row r="579" spans="1:27" x14ac:dyDescent="0.35">
      <c r="A579" s="59"/>
      <c r="B579" s="59"/>
      <c r="C579" s="59">
        <f>P579*Mitigations!$J$10</f>
        <v>8.5</v>
      </c>
      <c r="D579" s="59">
        <f>Q579*Mitigations!$J$10</f>
        <v>6</v>
      </c>
      <c r="E579" s="59">
        <f>R579*Mitigations!$J$10</f>
        <v>7.9200000000000008</v>
      </c>
      <c r="F579" s="59">
        <f>S579*Mitigations!$J$10</f>
        <v>7.5600000000000005</v>
      </c>
      <c r="G579" s="59">
        <f>T579*Mitigations!$K$10</f>
        <v>6</v>
      </c>
      <c r="H579" s="59">
        <f>U579*Mitigations!$K$10</f>
        <v>3</v>
      </c>
      <c r="I579" s="59">
        <f>V579*Mitigations!$K$10</f>
        <v>6</v>
      </c>
      <c r="J579" s="59">
        <f>W579*Mitigations!$K$10</f>
        <v>3</v>
      </c>
      <c r="K579" s="59">
        <f>X579*Mitigations!$L$10</f>
        <v>129</v>
      </c>
      <c r="L579" s="59">
        <f>Y579*Mitigations!$L$10</f>
        <v>43</v>
      </c>
      <c r="M579" s="59">
        <f>Z579*Mitigations!$L$10</f>
        <v>62</v>
      </c>
      <c r="N579" s="59">
        <f>AA579*Mitigations!$L$10</f>
        <v>26</v>
      </c>
      <c r="O579" s="59"/>
      <c r="P579" s="59">
        <v>8.5</v>
      </c>
      <c r="Q579" s="59">
        <v>6</v>
      </c>
      <c r="R579" s="59">
        <v>7.9200000000000008</v>
      </c>
      <c r="S579" s="59">
        <v>7.5600000000000005</v>
      </c>
      <c r="T579" s="59">
        <v>6</v>
      </c>
      <c r="U579" s="59">
        <v>3</v>
      </c>
      <c r="V579" s="59">
        <v>6</v>
      </c>
      <c r="W579" s="59">
        <v>3</v>
      </c>
      <c r="X579" s="59">
        <v>129</v>
      </c>
      <c r="Y579" s="59">
        <v>43</v>
      </c>
      <c r="Z579" s="59">
        <v>62</v>
      </c>
      <c r="AA579" s="59">
        <v>26</v>
      </c>
    </row>
    <row r="580" spans="1:27" x14ac:dyDescent="0.35">
      <c r="A580" s="59"/>
      <c r="B580" s="59"/>
      <c r="C580" s="59">
        <f>P580*Mitigations!$J$10</f>
        <v>8.8000000000000007</v>
      </c>
      <c r="D580" s="59">
        <f>Q580*Mitigations!$J$10</f>
        <v>7.6</v>
      </c>
      <c r="E580" s="59">
        <f>R580*Mitigations!$J$10</f>
        <v>10.620000000000001</v>
      </c>
      <c r="F580" s="59">
        <f>S580*Mitigations!$J$10</f>
        <v>6.48</v>
      </c>
      <c r="G580" s="59">
        <f>T580*Mitigations!$K$10</f>
        <v>4</v>
      </c>
      <c r="H580" s="59">
        <f>U580*Mitigations!$K$10</f>
        <v>3</v>
      </c>
      <c r="I580" s="59">
        <f>V580*Mitigations!$K$10</f>
        <v>9</v>
      </c>
      <c r="J580" s="59">
        <f>W580*Mitigations!$K$10</f>
        <v>10</v>
      </c>
      <c r="K580" s="59">
        <f>X580*Mitigations!$L$10</f>
        <v>116</v>
      </c>
      <c r="L580" s="59">
        <f>Y580*Mitigations!$L$10</f>
        <v>24</v>
      </c>
      <c r="M580" s="59">
        <f>Z580*Mitigations!$L$10</f>
        <v>68</v>
      </c>
      <c r="N580" s="59">
        <f>AA580*Mitigations!$L$10</f>
        <v>30</v>
      </c>
      <c r="O580" s="59"/>
      <c r="P580" s="59">
        <v>8.8000000000000007</v>
      </c>
      <c r="Q580" s="59">
        <v>7.6</v>
      </c>
      <c r="R580" s="59">
        <v>10.620000000000001</v>
      </c>
      <c r="S580" s="59">
        <v>6.48</v>
      </c>
      <c r="T580" s="59">
        <v>4</v>
      </c>
      <c r="U580" s="59">
        <v>3</v>
      </c>
      <c r="V580" s="59">
        <v>9</v>
      </c>
      <c r="W580" s="59">
        <v>10</v>
      </c>
      <c r="X580" s="59">
        <v>116</v>
      </c>
      <c r="Y580" s="59">
        <v>24</v>
      </c>
      <c r="Z580" s="59">
        <v>68</v>
      </c>
      <c r="AA580" s="59">
        <v>30</v>
      </c>
    </row>
    <row r="581" spans="1:27" x14ac:dyDescent="0.35">
      <c r="A581" s="59"/>
      <c r="B581" s="59"/>
      <c r="C581" s="59">
        <f>P581*Mitigations!$J$10</f>
        <v>10.7</v>
      </c>
      <c r="D581" s="59">
        <f>Q581*Mitigations!$J$10</f>
        <v>6.3</v>
      </c>
      <c r="E581" s="59">
        <f>R581*Mitigations!$J$10</f>
        <v>10.26</v>
      </c>
      <c r="F581" s="59">
        <f>S581*Mitigations!$J$10</f>
        <v>6.3</v>
      </c>
      <c r="G581" s="59">
        <f>T581*Mitigations!$K$10</f>
        <v>7</v>
      </c>
      <c r="H581" s="59">
        <f>U581*Mitigations!$K$10</f>
        <v>3</v>
      </c>
      <c r="I581" s="59">
        <f>V581*Mitigations!$K$10</f>
        <v>7</v>
      </c>
      <c r="J581" s="59">
        <f>W581*Mitigations!$K$10</f>
        <v>4</v>
      </c>
      <c r="K581" s="59">
        <f>X581*Mitigations!$L$10</f>
        <v>77</v>
      </c>
      <c r="L581" s="59">
        <f>Y581*Mitigations!$L$10</f>
        <v>51</v>
      </c>
      <c r="M581" s="59">
        <f>Z581*Mitigations!$L$10</f>
        <v>66</v>
      </c>
      <c r="N581" s="59">
        <f>AA581*Mitigations!$L$10</f>
        <v>44</v>
      </c>
      <c r="O581" s="59"/>
      <c r="P581" s="59">
        <v>10.7</v>
      </c>
      <c r="Q581" s="59">
        <v>6.3</v>
      </c>
      <c r="R581" s="59">
        <v>10.26</v>
      </c>
      <c r="S581" s="59">
        <v>6.3</v>
      </c>
      <c r="T581" s="59">
        <v>7</v>
      </c>
      <c r="U581" s="59">
        <v>3</v>
      </c>
      <c r="V581" s="59">
        <v>7</v>
      </c>
      <c r="W581" s="59">
        <v>4</v>
      </c>
      <c r="X581" s="59">
        <v>77</v>
      </c>
      <c r="Y581" s="59">
        <v>51</v>
      </c>
      <c r="Z581" s="59">
        <v>66</v>
      </c>
      <c r="AA581" s="59">
        <v>44</v>
      </c>
    </row>
    <row r="582" spans="1:27" x14ac:dyDescent="0.35">
      <c r="A582" s="59"/>
      <c r="B582" s="59"/>
      <c r="C582" s="59">
        <f>P582*Mitigations!$J$10</f>
        <v>10</v>
      </c>
      <c r="D582" s="59">
        <f>Q582*Mitigations!$J$10</f>
        <v>8.1999999999999993</v>
      </c>
      <c r="E582" s="59">
        <f>R582*Mitigations!$J$10</f>
        <v>7.9200000000000008</v>
      </c>
      <c r="F582" s="59">
        <f>S582*Mitigations!$J$10</f>
        <v>8.01</v>
      </c>
      <c r="G582" s="59">
        <f>T582*Mitigations!$K$10</f>
        <v>10</v>
      </c>
      <c r="H582" s="59">
        <f>U582*Mitigations!$K$10</f>
        <v>2</v>
      </c>
      <c r="I582" s="59">
        <f>V582*Mitigations!$K$10</f>
        <v>3</v>
      </c>
      <c r="J582" s="59">
        <f>W582*Mitigations!$K$10</f>
        <v>5</v>
      </c>
      <c r="K582" s="59">
        <f>X582*Mitigations!$L$10</f>
        <v>67</v>
      </c>
      <c r="L582" s="59">
        <f>Y582*Mitigations!$L$10</f>
        <v>70</v>
      </c>
      <c r="M582" s="59">
        <f>Z582*Mitigations!$L$10</f>
        <v>129</v>
      </c>
      <c r="N582" s="59">
        <f>AA582*Mitigations!$L$10</f>
        <v>67</v>
      </c>
      <c r="O582" s="59"/>
      <c r="P582" s="59">
        <v>10</v>
      </c>
      <c r="Q582" s="59">
        <v>8.1999999999999993</v>
      </c>
      <c r="R582" s="59">
        <v>7.9200000000000008</v>
      </c>
      <c r="S582" s="59">
        <v>8.01</v>
      </c>
      <c r="T582" s="59">
        <v>10</v>
      </c>
      <c r="U582" s="59">
        <v>2</v>
      </c>
      <c r="V582" s="59">
        <v>3</v>
      </c>
      <c r="W582" s="59">
        <v>5</v>
      </c>
      <c r="X582" s="59">
        <v>67</v>
      </c>
      <c r="Y582" s="59">
        <v>70</v>
      </c>
      <c r="Z582" s="59">
        <v>129</v>
      </c>
      <c r="AA582" s="59">
        <v>67</v>
      </c>
    </row>
    <row r="583" spans="1:27" x14ac:dyDescent="0.35">
      <c r="A583" s="59"/>
      <c r="B583" s="59"/>
      <c r="C583" s="59">
        <f>P583*Mitigations!$J$10</f>
        <v>9.5</v>
      </c>
      <c r="D583" s="59">
        <f>Q583*Mitigations!$J$10</f>
        <v>6.5</v>
      </c>
      <c r="E583" s="59">
        <f>R583*Mitigations!$J$10</f>
        <v>8.1</v>
      </c>
      <c r="F583" s="59">
        <f>S583*Mitigations!$J$10</f>
        <v>6.39</v>
      </c>
      <c r="G583" s="59">
        <f>T583*Mitigations!$K$10</f>
        <v>6</v>
      </c>
      <c r="H583" s="59">
        <f>U583*Mitigations!$K$10</f>
        <v>1</v>
      </c>
      <c r="I583" s="59">
        <f>V583*Mitigations!$K$10</f>
        <v>4</v>
      </c>
      <c r="J583" s="59">
        <f>W583*Mitigations!$K$10</f>
        <v>8</v>
      </c>
      <c r="K583" s="59">
        <f>X583*Mitigations!$L$10</f>
        <v>167</v>
      </c>
      <c r="L583" s="59">
        <f>Y583*Mitigations!$L$10</f>
        <v>48</v>
      </c>
      <c r="M583" s="59">
        <f>Z583*Mitigations!$L$10</f>
        <v>84</v>
      </c>
      <c r="N583" s="59">
        <f>AA583*Mitigations!$L$10</f>
        <v>94</v>
      </c>
      <c r="O583" s="59"/>
      <c r="P583" s="59">
        <v>9.5</v>
      </c>
      <c r="Q583" s="59">
        <v>6.5</v>
      </c>
      <c r="R583" s="59">
        <v>8.1</v>
      </c>
      <c r="S583" s="59">
        <v>6.39</v>
      </c>
      <c r="T583" s="59">
        <v>6</v>
      </c>
      <c r="U583" s="59">
        <v>1</v>
      </c>
      <c r="V583" s="59">
        <v>4</v>
      </c>
      <c r="W583" s="59">
        <v>8</v>
      </c>
      <c r="X583" s="59">
        <v>167</v>
      </c>
      <c r="Y583" s="59">
        <v>48</v>
      </c>
      <c r="Z583" s="59">
        <v>84</v>
      </c>
      <c r="AA583" s="59">
        <v>94</v>
      </c>
    </row>
    <row r="584" spans="1:27" x14ac:dyDescent="0.35">
      <c r="A584" s="59"/>
      <c r="B584" s="59"/>
      <c r="C584" s="59">
        <f>P584*Mitigations!$J$10</f>
        <v>15.5</v>
      </c>
      <c r="D584" s="59">
        <f>Q584*Mitigations!$J$10</f>
        <v>8.1</v>
      </c>
      <c r="E584" s="59">
        <f>R584*Mitigations!$J$10</f>
        <v>6.48</v>
      </c>
      <c r="F584" s="59">
        <f>S584*Mitigations!$J$10</f>
        <v>6.84</v>
      </c>
      <c r="G584" s="59">
        <f>T584*Mitigations!$K$10</f>
        <v>3</v>
      </c>
      <c r="H584" s="59">
        <f>U584*Mitigations!$K$10</f>
        <v>3</v>
      </c>
      <c r="I584" s="59">
        <f>V584*Mitigations!$K$10</f>
        <v>5</v>
      </c>
      <c r="J584" s="59">
        <f>W584*Mitigations!$K$10</f>
        <v>8</v>
      </c>
      <c r="K584" s="59">
        <f>X584*Mitigations!$L$10</f>
        <v>132</v>
      </c>
      <c r="L584" s="59">
        <f>Y584*Mitigations!$L$10</f>
        <v>22</v>
      </c>
      <c r="M584" s="59">
        <f>Z584*Mitigations!$L$10</f>
        <v>106</v>
      </c>
      <c r="N584" s="59">
        <f>AA584*Mitigations!$L$10</f>
        <v>53</v>
      </c>
      <c r="O584" s="59"/>
      <c r="P584" s="59">
        <v>15.5</v>
      </c>
      <c r="Q584" s="59">
        <v>8.1</v>
      </c>
      <c r="R584" s="59">
        <v>6.48</v>
      </c>
      <c r="S584" s="59">
        <v>6.84</v>
      </c>
      <c r="T584" s="59">
        <v>3</v>
      </c>
      <c r="U584" s="59">
        <v>3</v>
      </c>
      <c r="V584" s="59">
        <v>5</v>
      </c>
      <c r="W584" s="59">
        <v>8</v>
      </c>
      <c r="X584" s="59">
        <v>132</v>
      </c>
      <c r="Y584" s="59">
        <v>22</v>
      </c>
      <c r="Z584" s="59">
        <v>106</v>
      </c>
      <c r="AA584" s="59">
        <v>53</v>
      </c>
    </row>
    <row r="585" spans="1:27" x14ac:dyDescent="0.35">
      <c r="A585" s="59"/>
      <c r="B585" s="59"/>
      <c r="C585" s="59">
        <f>P585*Mitigations!$J$10</f>
        <v>10.1</v>
      </c>
      <c r="D585" s="59">
        <f>Q585*Mitigations!$J$10</f>
        <v>9.5</v>
      </c>
      <c r="E585" s="59">
        <f>R585*Mitigations!$J$10</f>
        <v>7.65</v>
      </c>
      <c r="F585" s="59">
        <f>S585*Mitigations!$J$10</f>
        <v>6.66</v>
      </c>
      <c r="G585" s="59">
        <f>T585*Mitigations!$K$10</f>
        <v>4</v>
      </c>
      <c r="H585" s="59">
        <f>U585*Mitigations!$K$10</f>
        <v>4</v>
      </c>
      <c r="I585" s="59">
        <f>V585*Mitigations!$K$10</f>
        <v>5</v>
      </c>
      <c r="J585" s="59">
        <f>W585*Mitigations!$K$10</f>
        <v>5</v>
      </c>
      <c r="K585" s="59">
        <f>X585*Mitigations!$L$10</f>
        <v>116</v>
      </c>
      <c r="L585" s="59">
        <f>Y585*Mitigations!$L$10</f>
        <v>35</v>
      </c>
      <c r="M585" s="59">
        <f>Z585*Mitigations!$L$10</f>
        <v>103</v>
      </c>
      <c r="N585" s="59">
        <f>AA585*Mitigations!$L$10</f>
        <v>21</v>
      </c>
      <c r="O585" s="59"/>
      <c r="P585" s="59">
        <v>10.1</v>
      </c>
      <c r="Q585" s="59">
        <v>9.5</v>
      </c>
      <c r="R585" s="59">
        <v>7.65</v>
      </c>
      <c r="S585" s="59">
        <v>6.66</v>
      </c>
      <c r="T585" s="59">
        <v>4</v>
      </c>
      <c r="U585" s="59">
        <v>4</v>
      </c>
      <c r="V585" s="59">
        <v>5</v>
      </c>
      <c r="W585" s="59">
        <v>5</v>
      </c>
      <c r="X585" s="59">
        <v>116</v>
      </c>
      <c r="Y585" s="59">
        <v>35</v>
      </c>
      <c r="Z585" s="59">
        <v>103</v>
      </c>
      <c r="AA585" s="59">
        <v>21</v>
      </c>
    </row>
    <row r="586" spans="1:27" x14ac:dyDescent="0.35">
      <c r="A586" s="59"/>
      <c r="B586" s="59"/>
      <c r="C586" s="59">
        <f>P586*Mitigations!$J$10</f>
        <v>8.1999999999999993</v>
      </c>
      <c r="D586" s="59">
        <f>Q586*Mitigations!$J$10</f>
        <v>8.6</v>
      </c>
      <c r="E586" s="59">
        <f>R586*Mitigations!$J$10</f>
        <v>15.48</v>
      </c>
      <c r="F586" s="59">
        <f>S586*Mitigations!$J$10</f>
        <v>6.84</v>
      </c>
      <c r="G586" s="59">
        <f>T586*Mitigations!$K$10</f>
        <v>4</v>
      </c>
      <c r="H586" s="59">
        <f>U586*Mitigations!$K$10</f>
        <v>5</v>
      </c>
      <c r="I586" s="59">
        <f>V586*Mitigations!$K$10</f>
        <v>5</v>
      </c>
      <c r="J586" s="59">
        <f>W586*Mitigations!$K$10</f>
        <v>6</v>
      </c>
      <c r="K586" s="59">
        <f>X586*Mitigations!$L$10</f>
        <v>167</v>
      </c>
      <c r="L586" s="59">
        <f>Y586*Mitigations!$L$10</f>
        <v>45</v>
      </c>
      <c r="M586" s="59">
        <f>Z586*Mitigations!$L$10</f>
        <v>99</v>
      </c>
      <c r="N586" s="59">
        <f>AA586*Mitigations!$L$10</f>
        <v>27</v>
      </c>
      <c r="O586" s="59"/>
      <c r="P586" s="59">
        <v>8.1999999999999993</v>
      </c>
      <c r="Q586" s="59">
        <v>8.6</v>
      </c>
      <c r="R586" s="59">
        <v>15.48</v>
      </c>
      <c r="S586" s="59">
        <v>6.84</v>
      </c>
      <c r="T586" s="59">
        <v>4</v>
      </c>
      <c r="U586" s="59">
        <v>5</v>
      </c>
      <c r="V586" s="59">
        <v>5</v>
      </c>
      <c r="W586" s="59">
        <v>6</v>
      </c>
      <c r="X586" s="59">
        <v>167</v>
      </c>
      <c r="Y586" s="59">
        <v>45</v>
      </c>
      <c r="Z586" s="59">
        <v>99</v>
      </c>
      <c r="AA586" s="59">
        <v>27</v>
      </c>
    </row>
    <row r="587" spans="1:27" x14ac:dyDescent="0.35">
      <c r="A587" s="59"/>
      <c r="B587" s="59"/>
      <c r="C587" s="59">
        <f>P587*Mitigations!$J$10</f>
        <v>11.2</v>
      </c>
      <c r="D587" s="59">
        <f>Q587*Mitigations!$J$10</f>
        <v>9.3000000000000007</v>
      </c>
      <c r="E587" s="59">
        <f>R587*Mitigations!$J$10</f>
        <v>6.2100000000000009</v>
      </c>
      <c r="F587" s="59">
        <f>S587*Mitigations!$J$10</f>
        <v>7.9200000000000008</v>
      </c>
      <c r="G587" s="59">
        <f>T587*Mitigations!$K$10</f>
        <v>3</v>
      </c>
      <c r="H587" s="59">
        <f>U587*Mitigations!$K$10</f>
        <v>9</v>
      </c>
      <c r="I587" s="59">
        <f>V587*Mitigations!$K$10</f>
        <v>3</v>
      </c>
      <c r="J587" s="59">
        <f>W587*Mitigations!$K$10</f>
        <v>7</v>
      </c>
      <c r="K587" s="59">
        <f>X587*Mitigations!$L$10</f>
        <v>187</v>
      </c>
      <c r="L587" s="59">
        <f>Y587*Mitigations!$L$10</f>
        <v>37</v>
      </c>
      <c r="M587" s="59">
        <f>Z587*Mitigations!$L$10</f>
        <v>168</v>
      </c>
      <c r="N587" s="59">
        <f>AA587*Mitigations!$L$10</f>
        <v>47</v>
      </c>
      <c r="O587" s="59"/>
      <c r="P587" s="59">
        <v>11.2</v>
      </c>
      <c r="Q587" s="59">
        <v>9.3000000000000007</v>
      </c>
      <c r="R587" s="59">
        <v>6.2100000000000009</v>
      </c>
      <c r="S587" s="59">
        <v>7.9200000000000008</v>
      </c>
      <c r="T587" s="59">
        <v>3</v>
      </c>
      <c r="U587" s="59">
        <v>9</v>
      </c>
      <c r="V587" s="59">
        <v>3</v>
      </c>
      <c r="W587" s="59">
        <v>7</v>
      </c>
      <c r="X587" s="59">
        <v>187</v>
      </c>
      <c r="Y587" s="59">
        <v>37</v>
      </c>
      <c r="Z587" s="59">
        <v>168</v>
      </c>
      <c r="AA587" s="59">
        <v>47</v>
      </c>
    </row>
    <row r="588" spans="1:27" x14ac:dyDescent="0.35">
      <c r="A588" s="59"/>
      <c r="B588" s="59"/>
      <c r="C588" s="59">
        <f>P588*Mitigations!$J$10</f>
        <v>10.6</v>
      </c>
      <c r="D588" s="59">
        <f>Q588*Mitigations!$J$10</f>
        <v>6.7</v>
      </c>
      <c r="E588" s="59">
        <f>R588*Mitigations!$J$10</f>
        <v>6.66</v>
      </c>
      <c r="F588" s="59">
        <f>S588*Mitigations!$J$10</f>
        <v>6.9300000000000006</v>
      </c>
      <c r="G588" s="59">
        <f>T588*Mitigations!$K$10</f>
        <v>9</v>
      </c>
      <c r="H588" s="59">
        <f>U588*Mitigations!$K$10</f>
        <v>4</v>
      </c>
      <c r="I588" s="59">
        <f>V588*Mitigations!$K$10</f>
        <v>7</v>
      </c>
      <c r="J588" s="59">
        <f>W588*Mitigations!$K$10</f>
        <v>3</v>
      </c>
      <c r="K588" s="59">
        <f>X588*Mitigations!$L$10</f>
        <v>155</v>
      </c>
      <c r="L588" s="59">
        <f>Y588*Mitigations!$L$10</f>
        <v>24</v>
      </c>
      <c r="M588" s="59">
        <f>Z588*Mitigations!$L$10</f>
        <v>127</v>
      </c>
      <c r="N588" s="59">
        <f>AA588*Mitigations!$L$10</f>
        <v>58</v>
      </c>
      <c r="O588" s="59"/>
      <c r="P588" s="59">
        <v>10.6</v>
      </c>
      <c r="Q588" s="59">
        <v>6.7</v>
      </c>
      <c r="R588" s="59">
        <v>6.66</v>
      </c>
      <c r="S588" s="59">
        <v>6.9300000000000006</v>
      </c>
      <c r="T588" s="59">
        <v>9</v>
      </c>
      <c r="U588" s="59">
        <v>4</v>
      </c>
      <c r="V588" s="59">
        <v>7</v>
      </c>
      <c r="W588" s="59">
        <v>3</v>
      </c>
      <c r="X588" s="59">
        <v>155</v>
      </c>
      <c r="Y588" s="59">
        <v>24</v>
      </c>
      <c r="Z588" s="59">
        <v>127</v>
      </c>
      <c r="AA588" s="59">
        <v>58</v>
      </c>
    </row>
    <row r="589" spans="1:27" x14ac:dyDescent="0.35">
      <c r="A589" s="59"/>
      <c r="B589" s="59"/>
      <c r="C589" s="59">
        <f>P589*Mitigations!$J$10</f>
        <v>11.3</v>
      </c>
      <c r="D589" s="59">
        <f>Q589*Mitigations!$J$10</f>
        <v>8</v>
      </c>
      <c r="E589" s="59">
        <f>R589*Mitigations!$J$10</f>
        <v>11.25</v>
      </c>
      <c r="F589" s="59">
        <f>S589*Mitigations!$J$10</f>
        <v>7.5600000000000005</v>
      </c>
      <c r="G589" s="59">
        <f>T589*Mitigations!$K$10</f>
        <v>7</v>
      </c>
      <c r="H589" s="59">
        <f>U589*Mitigations!$K$10</f>
        <v>3</v>
      </c>
      <c r="I589" s="59">
        <f>V589*Mitigations!$K$10</f>
        <v>7</v>
      </c>
      <c r="J589" s="59">
        <f>W589*Mitigations!$K$10</f>
        <v>5</v>
      </c>
      <c r="K589" s="59">
        <f>X589*Mitigations!$L$10</f>
        <v>156</v>
      </c>
      <c r="L589" s="59">
        <f>Y589*Mitigations!$L$10</f>
        <v>52</v>
      </c>
      <c r="M589" s="59">
        <f>Z589*Mitigations!$L$10</f>
        <v>61</v>
      </c>
      <c r="N589" s="59">
        <f>AA589*Mitigations!$L$10</f>
        <v>79</v>
      </c>
      <c r="O589" s="59"/>
      <c r="P589" s="59">
        <v>11.3</v>
      </c>
      <c r="Q589" s="59">
        <v>8</v>
      </c>
      <c r="R589" s="59">
        <v>11.25</v>
      </c>
      <c r="S589" s="59">
        <v>7.5600000000000005</v>
      </c>
      <c r="T589" s="59">
        <v>7</v>
      </c>
      <c r="U589" s="59">
        <v>3</v>
      </c>
      <c r="V589" s="59">
        <v>7</v>
      </c>
      <c r="W589" s="59">
        <v>5</v>
      </c>
      <c r="X589" s="59">
        <v>156</v>
      </c>
      <c r="Y589" s="59">
        <v>52</v>
      </c>
      <c r="Z589" s="59">
        <v>61</v>
      </c>
      <c r="AA589" s="59">
        <v>79</v>
      </c>
    </row>
    <row r="590" spans="1:27" x14ac:dyDescent="0.35">
      <c r="A590" s="59"/>
      <c r="B590" s="59"/>
      <c r="C590" s="59">
        <f>P590*Mitigations!$J$10</f>
        <v>10.3</v>
      </c>
      <c r="D590" s="59">
        <f>Q590*Mitigations!$J$10</f>
        <v>7.7</v>
      </c>
      <c r="E590" s="59">
        <f>R590*Mitigations!$J$10</f>
        <v>9.81</v>
      </c>
      <c r="F590" s="59">
        <f>S590*Mitigations!$J$10</f>
        <v>7.5600000000000005</v>
      </c>
      <c r="G590" s="59">
        <f>T590*Mitigations!$K$10</f>
        <v>8</v>
      </c>
      <c r="H590" s="59">
        <f>U590*Mitigations!$K$10</f>
        <v>2</v>
      </c>
      <c r="I590" s="59">
        <f>V590*Mitigations!$K$10</f>
        <v>4</v>
      </c>
      <c r="J590" s="59">
        <f>W590*Mitigations!$K$10</f>
        <v>5</v>
      </c>
      <c r="K590" s="59">
        <f>X590*Mitigations!$L$10</f>
        <v>90</v>
      </c>
      <c r="L590" s="59">
        <f>Y590*Mitigations!$L$10</f>
        <v>29</v>
      </c>
      <c r="M590" s="59">
        <f>Z590*Mitigations!$L$10</f>
        <v>77</v>
      </c>
      <c r="N590" s="59">
        <f>AA590*Mitigations!$L$10</f>
        <v>104</v>
      </c>
      <c r="O590" s="59"/>
      <c r="P590" s="59">
        <v>10.3</v>
      </c>
      <c r="Q590" s="59">
        <v>7.7</v>
      </c>
      <c r="R590" s="59">
        <v>9.81</v>
      </c>
      <c r="S590" s="59">
        <v>7.5600000000000005</v>
      </c>
      <c r="T590" s="59">
        <v>8</v>
      </c>
      <c r="U590" s="59">
        <v>2</v>
      </c>
      <c r="V590" s="59">
        <v>4</v>
      </c>
      <c r="W590" s="59">
        <v>5</v>
      </c>
      <c r="X590" s="59">
        <v>90</v>
      </c>
      <c r="Y590" s="59">
        <v>29</v>
      </c>
      <c r="Z590" s="59">
        <v>77</v>
      </c>
      <c r="AA590" s="59">
        <v>104</v>
      </c>
    </row>
    <row r="591" spans="1:27" x14ac:dyDescent="0.35">
      <c r="A591" s="59"/>
      <c r="B591" s="59"/>
      <c r="C591" s="59">
        <f>P591*Mitigations!$J$10</f>
        <v>12.7</v>
      </c>
      <c r="D591" s="59">
        <f>Q591*Mitigations!$J$10</f>
        <v>8.1</v>
      </c>
      <c r="E591" s="59">
        <f>R591*Mitigations!$J$10</f>
        <v>7.8299999999999992</v>
      </c>
      <c r="F591" s="59">
        <f>S591*Mitigations!$J$10</f>
        <v>5.22</v>
      </c>
      <c r="G591" s="59">
        <f>T591*Mitigations!$K$10</f>
        <v>5</v>
      </c>
      <c r="H591" s="59">
        <f>U591*Mitigations!$K$10</f>
        <v>5</v>
      </c>
      <c r="I591" s="59">
        <f>V591*Mitigations!$K$10</f>
        <v>3</v>
      </c>
      <c r="J591" s="59">
        <f>W591*Mitigations!$K$10</f>
        <v>7</v>
      </c>
      <c r="K591" s="59">
        <f>X591*Mitigations!$L$10</f>
        <v>74</v>
      </c>
      <c r="L591" s="59">
        <f>Y591*Mitigations!$L$10</f>
        <v>30</v>
      </c>
      <c r="M591" s="59">
        <f>Z591*Mitigations!$L$10</f>
        <v>91</v>
      </c>
      <c r="N591" s="59">
        <f>AA591*Mitigations!$L$10</f>
        <v>91</v>
      </c>
      <c r="O591" s="59"/>
      <c r="P591" s="59">
        <v>12.7</v>
      </c>
      <c r="Q591" s="59">
        <v>8.1</v>
      </c>
      <c r="R591" s="59">
        <v>7.8299999999999992</v>
      </c>
      <c r="S591" s="59">
        <v>5.22</v>
      </c>
      <c r="T591" s="59">
        <v>5</v>
      </c>
      <c r="U591" s="59">
        <v>5</v>
      </c>
      <c r="V591" s="59">
        <v>3</v>
      </c>
      <c r="W591" s="59">
        <v>7</v>
      </c>
      <c r="X591" s="59">
        <v>74</v>
      </c>
      <c r="Y591" s="59">
        <v>30</v>
      </c>
      <c r="Z591" s="59">
        <v>91</v>
      </c>
      <c r="AA591" s="59">
        <v>91</v>
      </c>
    </row>
    <row r="592" spans="1:27" x14ac:dyDescent="0.35">
      <c r="A592" s="59"/>
      <c r="B592" s="59"/>
      <c r="C592" s="59">
        <f>P592*Mitigations!$J$10</f>
        <v>12.1</v>
      </c>
      <c r="D592" s="59">
        <f>Q592*Mitigations!$J$10</f>
        <v>6.8</v>
      </c>
      <c r="E592" s="59">
        <f>R592*Mitigations!$J$10</f>
        <v>9.2700000000000014</v>
      </c>
      <c r="F592" s="59">
        <f>S592*Mitigations!$J$10</f>
        <v>6.75</v>
      </c>
      <c r="G592" s="59">
        <f>T592*Mitigations!$K$10</f>
        <v>6</v>
      </c>
      <c r="H592" s="59">
        <f>U592*Mitigations!$K$10</f>
        <v>4</v>
      </c>
      <c r="I592" s="59">
        <f>V592*Mitigations!$K$10</f>
        <v>4</v>
      </c>
      <c r="J592" s="59">
        <f>W592*Mitigations!$K$10</f>
        <v>7</v>
      </c>
      <c r="K592" s="59">
        <f>X592*Mitigations!$L$10</f>
        <v>139</v>
      </c>
      <c r="L592" s="59">
        <f>Y592*Mitigations!$L$10</f>
        <v>44</v>
      </c>
      <c r="M592" s="59">
        <f>Z592*Mitigations!$L$10</f>
        <v>137</v>
      </c>
      <c r="N592" s="59">
        <f>AA592*Mitigations!$L$10</f>
        <v>40</v>
      </c>
      <c r="O592" s="59"/>
      <c r="P592" s="59">
        <v>12.1</v>
      </c>
      <c r="Q592" s="59">
        <v>6.8</v>
      </c>
      <c r="R592" s="59">
        <v>9.2700000000000014</v>
      </c>
      <c r="S592" s="59">
        <v>6.75</v>
      </c>
      <c r="T592" s="59">
        <v>6</v>
      </c>
      <c r="U592" s="59">
        <v>4</v>
      </c>
      <c r="V592" s="59">
        <v>4</v>
      </c>
      <c r="W592" s="59">
        <v>7</v>
      </c>
      <c r="X592" s="59">
        <v>139</v>
      </c>
      <c r="Y592" s="59">
        <v>44</v>
      </c>
      <c r="Z592" s="59">
        <v>137</v>
      </c>
      <c r="AA592" s="59">
        <v>40</v>
      </c>
    </row>
    <row r="593" spans="1:27" x14ac:dyDescent="0.35">
      <c r="A593" s="59"/>
      <c r="B593" s="59"/>
      <c r="C593" s="59">
        <f>P593*Mitigations!$J$10</f>
        <v>10.7</v>
      </c>
      <c r="D593" s="59">
        <f>Q593*Mitigations!$J$10</f>
        <v>8.4</v>
      </c>
      <c r="E593" s="59">
        <f>R593*Mitigations!$J$10</f>
        <v>11.34</v>
      </c>
      <c r="F593" s="59">
        <f>S593*Mitigations!$J$10</f>
        <v>6.3</v>
      </c>
      <c r="G593" s="59">
        <f>T593*Mitigations!$K$10</f>
        <v>5</v>
      </c>
      <c r="H593" s="59">
        <f>U593*Mitigations!$K$10</f>
        <v>3</v>
      </c>
      <c r="I593" s="59">
        <f>V593*Mitigations!$K$10</f>
        <v>7</v>
      </c>
      <c r="J593" s="59">
        <f>W593*Mitigations!$K$10</f>
        <v>6</v>
      </c>
      <c r="K593" s="59">
        <f>X593*Mitigations!$L$10</f>
        <v>85</v>
      </c>
      <c r="L593" s="59">
        <f>Y593*Mitigations!$L$10</f>
        <v>35</v>
      </c>
      <c r="M593" s="59">
        <f>Z593*Mitigations!$L$10</f>
        <v>70</v>
      </c>
      <c r="N593" s="59">
        <f>AA593*Mitigations!$L$10</f>
        <v>92</v>
      </c>
      <c r="O593" s="59"/>
      <c r="P593" s="59">
        <v>10.7</v>
      </c>
      <c r="Q593" s="59">
        <v>8.4</v>
      </c>
      <c r="R593" s="59">
        <v>11.34</v>
      </c>
      <c r="S593" s="59">
        <v>6.3</v>
      </c>
      <c r="T593" s="59">
        <v>5</v>
      </c>
      <c r="U593" s="59">
        <v>3</v>
      </c>
      <c r="V593" s="59">
        <v>7</v>
      </c>
      <c r="W593" s="59">
        <v>6</v>
      </c>
      <c r="X593" s="59">
        <v>85</v>
      </c>
      <c r="Y593" s="59">
        <v>35</v>
      </c>
      <c r="Z593" s="59">
        <v>70</v>
      </c>
      <c r="AA593" s="59">
        <v>92</v>
      </c>
    </row>
    <row r="594" spans="1:27" x14ac:dyDescent="0.35">
      <c r="A594" s="59"/>
      <c r="B594" s="59"/>
      <c r="C594" s="59">
        <f>P594*Mitigations!$J$10</f>
        <v>12.8</v>
      </c>
      <c r="D594" s="59">
        <f>Q594*Mitigations!$J$10</f>
        <v>9.6999999999999993</v>
      </c>
      <c r="E594" s="59">
        <f>R594*Mitigations!$J$10</f>
        <v>8.82</v>
      </c>
      <c r="F594" s="59">
        <f>S594*Mitigations!$J$10</f>
        <v>7.65</v>
      </c>
      <c r="G594" s="59">
        <f>T594*Mitigations!$K$10</f>
        <v>5</v>
      </c>
      <c r="H594" s="59">
        <f>U594*Mitigations!$K$10</f>
        <v>3</v>
      </c>
      <c r="I594" s="59">
        <f>V594*Mitigations!$K$10</f>
        <v>5</v>
      </c>
      <c r="J594" s="59">
        <f>W594*Mitigations!$K$10</f>
        <v>9</v>
      </c>
      <c r="K594" s="59">
        <f>X594*Mitigations!$L$10</f>
        <v>128</v>
      </c>
      <c r="L594" s="59">
        <f>Y594*Mitigations!$L$10</f>
        <v>20</v>
      </c>
      <c r="M594" s="59">
        <f>Z594*Mitigations!$L$10</f>
        <v>54</v>
      </c>
      <c r="N594" s="59">
        <f>AA594*Mitigations!$L$10</f>
        <v>48</v>
      </c>
      <c r="O594" s="59"/>
      <c r="P594" s="59">
        <v>12.8</v>
      </c>
      <c r="Q594" s="59">
        <v>9.6999999999999993</v>
      </c>
      <c r="R594" s="59">
        <v>8.82</v>
      </c>
      <c r="S594" s="59">
        <v>7.65</v>
      </c>
      <c r="T594" s="59">
        <v>5</v>
      </c>
      <c r="U594" s="59">
        <v>3</v>
      </c>
      <c r="V594" s="59">
        <v>5</v>
      </c>
      <c r="W594" s="59">
        <v>9</v>
      </c>
      <c r="X594" s="59">
        <v>128</v>
      </c>
      <c r="Y594" s="59">
        <v>20</v>
      </c>
      <c r="Z594" s="59">
        <v>54</v>
      </c>
      <c r="AA594" s="59">
        <v>48</v>
      </c>
    </row>
    <row r="595" spans="1:27" x14ac:dyDescent="0.35">
      <c r="A595" s="59"/>
      <c r="B595" s="59"/>
      <c r="C595" s="59">
        <f>P595*Mitigations!$J$10</f>
        <v>10.9</v>
      </c>
      <c r="D595" s="59">
        <f>Q595*Mitigations!$J$10</f>
        <v>6.8</v>
      </c>
      <c r="E595" s="59">
        <f>R595*Mitigations!$J$10</f>
        <v>8.370000000000001</v>
      </c>
      <c r="F595" s="59">
        <f>S595*Mitigations!$J$10</f>
        <v>7.5600000000000005</v>
      </c>
      <c r="G595" s="59">
        <f>T595*Mitigations!$K$10</f>
        <v>3</v>
      </c>
      <c r="H595" s="59">
        <f>U595*Mitigations!$K$10</f>
        <v>1</v>
      </c>
      <c r="I595" s="59">
        <f>V595*Mitigations!$K$10</f>
        <v>2</v>
      </c>
      <c r="J595" s="59">
        <f>W595*Mitigations!$K$10</f>
        <v>3</v>
      </c>
      <c r="K595" s="59">
        <f>X595*Mitigations!$L$10</f>
        <v>93</v>
      </c>
      <c r="L595" s="59">
        <f>Y595*Mitigations!$L$10</f>
        <v>38</v>
      </c>
      <c r="M595" s="59">
        <f>Z595*Mitigations!$L$10</f>
        <v>41</v>
      </c>
      <c r="N595" s="59">
        <f>AA595*Mitigations!$L$10</f>
        <v>42</v>
      </c>
      <c r="O595" s="59"/>
      <c r="P595" s="59">
        <v>10.9</v>
      </c>
      <c r="Q595" s="59">
        <v>6.8</v>
      </c>
      <c r="R595" s="59">
        <v>8.370000000000001</v>
      </c>
      <c r="S595" s="59">
        <v>7.5600000000000005</v>
      </c>
      <c r="T595" s="59">
        <v>3</v>
      </c>
      <c r="U595" s="59">
        <v>1</v>
      </c>
      <c r="V595" s="59">
        <v>2</v>
      </c>
      <c r="W595" s="59">
        <v>3</v>
      </c>
      <c r="X595" s="59">
        <v>93</v>
      </c>
      <c r="Y595" s="59">
        <v>38</v>
      </c>
      <c r="Z595" s="59">
        <v>41</v>
      </c>
      <c r="AA595" s="59">
        <v>42</v>
      </c>
    </row>
    <row r="596" spans="1:27" x14ac:dyDescent="0.35">
      <c r="A596" s="59"/>
      <c r="B596" s="59"/>
      <c r="C596" s="59">
        <f>P596*Mitigations!$J$10</f>
        <v>10.3</v>
      </c>
      <c r="D596" s="59">
        <f>Q596*Mitigations!$J$10</f>
        <v>8.6999999999999993</v>
      </c>
      <c r="E596" s="59">
        <f>R596*Mitigations!$J$10</f>
        <v>6.84</v>
      </c>
      <c r="F596" s="59">
        <f>S596*Mitigations!$J$10</f>
        <v>7.74</v>
      </c>
      <c r="G596" s="59">
        <f>T596*Mitigations!$K$10</f>
        <v>6</v>
      </c>
      <c r="H596" s="59">
        <f>U596*Mitigations!$K$10</f>
        <v>2</v>
      </c>
      <c r="I596" s="59">
        <f>V596*Mitigations!$K$10</f>
        <v>2</v>
      </c>
      <c r="J596" s="59">
        <f>W596*Mitigations!$K$10</f>
        <v>2</v>
      </c>
      <c r="K596" s="59">
        <f>X596*Mitigations!$L$10</f>
        <v>152</v>
      </c>
      <c r="L596" s="59">
        <f>Y596*Mitigations!$L$10</f>
        <v>54</v>
      </c>
      <c r="M596" s="59">
        <f>Z596*Mitigations!$L$10</f>
        <v>144</v>
      </c>
      <c r="N596" s="59">
        <f>AA596*Mitigations!$L$10</f>
        <v>32</v>
      </c>
      <c r="O596" s="59"/>
      <c r="P596" s="59">
        <v>10.3</v>
      </c>
      <c r="Q596" s="59">
        <v>8.6999999999999993</v>
      </c>
      <c r="R596" s="59">
        <v>6.84</v>
      </c>
      <c r="S596" s="59">
        <v>7.74</v>
      </c>
      <c r="T596" s="59">
        <v>6</v>
      </c>
      <c r="U596" s="59">
        <v>2</v>
      </c>
      <c r="V596" s="59">
        <v>2</v>
      </c>
      <c r="W596" s="59">
        <v>2</v>
      </c>
      <c r="X596" s="59">
        <v>152</v>
      </c>
      <c r="Y596" s="59">
        <v>54</v>
      </c>
      <c r="Z596" s="59">
        <v>144</v>
      </c>
      <c r="AA596" s="59">
        <v>32</v>
      </c>
    </row>
    <row r="597" spans="1:27" x14ac:dyDescent="0.35">
      <c r="A597" s="59"/>
      <c r="B597" s="59"/>
      <c r="C597" s="59">
        <f>P597*Mitigations!$J$10</f>
        <v>11.9</v>
      </c>
      <c r="D597" s="59">
        <f>Q597*Mitigations!$J$10</f>
        <v>8.1999999999999993</v>
      </c>
      <c r="E597" s="59">
        <f>R597*Mitigations!$J$10</f>
        <v>7.74</v>
      </c>
      <c r="F597" s="59">
        <f>S597*Mitigations!$J$10</f>
        <v>5.8500000000000005</v>
      </c>
      <c r="G597" s="59">
        <f>T597*Mitigations!$K$10</f>
        <v>6</v>
      </c>
      <c r="H597" s="59">
        <f>U597*Mitigations!$K$10</f>
        <v>2</v>
      </c>
      <c r="I597" s="59">
        <f>V597*Mitigations!$K$10</f>
        <v>3</v>
      </c>
      <c r="J597" s="59">
        <f>W597*Mitigations!$K$10</f>
        <v>7</v>
      </c>
      <c r="K597" s="59">
        <f>X597*Mitigations!$L$10</f>
        <v>195</v>
      </c>
      <c r="L597" s="59">
        <f>Y597*Mitigations!$L$10</f>
        <v>47</v>
      </c>
      <c r="M597" s="59">
        <f>Z597*Mitigations!$L$10</f>
        <v>77</v>
      </c>
      <c r="N597" s="59">
        <f>AA597*Mitigations!$L$10</f>
        <v>73</v>
      </c>
      <c r="O597" s="59"/>
      <c r="P597" s="59">
        <v>11.9</v>
      </c>
      <c r="Q597" s="59">
        <v>8.1999999999999993</v>
      </c>
      <c r="R597" s="59">
        <v>7.74</v>
      </c>
      <c r="S597" s="59">
        <v>5.8500000000000005</v>
      </c>
      <c r="T597" s="59">
        <v>6</v>
      </c>
      <c r="U597" s="59">
        <v>2</v>
      </c>
      <c r="V597" s="59">
        <v>3</v>
      </c>
      <c r="W597" s="59">
        <v>7</v>
      </c>
      <c r="X597" s="59">
        <v>195</v>
      </c>
      <c r="Y597" s="59">
        <v>47</v>
      </c>
      <c r="Z597" s="59">
        <v>77</v>
      </c>
      <c r="AA597" s="59">
        <v>73</v>
      </c>
    </row>
    <row r="598" spans="1:27" x14ac:dyDescent="0.35">
      <c r="A598" s="59"/>
      <c r="B598" s="59"/>
      <c r="C598" s="59">
        <f>P598*Mitigations!$J$10</f>
        <v>10</v>
      </c>
      <c r="D598" s="59">
        <f>Q598*Mitigations!$J$10</f>
        <v>8.6999999999999993</v>
      </c>
      <c r="E598" s="59">
        <f>R598*Mitigations!$J$10</f>
        <v>11.07</v>
      </c>
      <c r="F598" s="59">
        <f>S598*Mitigations!$J$10</f>
        <v>6.2100000000000009</v>
      </c>
      <c r="G598" s="59">
        <f>T598*Mitigations!$K$10</f>
        <v>7</v>
      </c>
      <c r="H598" s="59">
        <f>U598*Mitigations!$K$10</f>
        <v>3</v>
      </c>
      <c r="I598" s="59">
        <f>V598*Mitigations!$K$10</f>
        <v>2</v>
      </c>
      <c r="J598" s="59">
        <f>W598*Mitigations!$K$10</f>
        <v>6</v>
      </c>
      <c r="K598" s="59">
        <f>X598*Mitigations!$L$10</f>
        <v>113</v>
      </c>
      <c r="L598" s="59">
        <f>Y598*Mitigations!$L$10</f>
        <v>102</v>
      </c>
      <c r="M598" s="59">
        <f>Z598*Mitigations!$L$10</f>
        <v>46</v>
      </c>
      <c r="N598" s="59">
        <f>AA598*Mitigations!$L$10</f>
        <v>26</v>
      </c>
      <c r="O598" s="59"/>
      <c r="P598" s="59">
        <v>10</v>
      </c>
      <c r="Q598" s="59">
        <v>8.6999999999999993</v>
      </c>
      <c r="R598" s="59">
        <v>11.07</v>
      </c>
      <c r="S598" s="59">
        <v>6.2100000000000009</v>
      </c>
      <c r="T598" s="59">
        <v>7</v>
      </c>
      <c r="U598" s="59">
        <v>3</v>
      </c>
      <c r="V598" s="59">
        <v>2</v>
      </c>
      <c r="W598" s="59">
        <v>6</v>
      </c>
      <c r="X598" s="59">
        <v>113</v>
      </c>
      <c r="Y598" s="59">
        <v>102</v>
      </c>
      <c r="Z598" s="59">
        <v>46</v>
      </c>
      <c r="AA598" s="59">
        <v>26</v>
      </c>
    </row>
    <row r="599" spans="1:27" x14ac:dyDescent="0.35">
      <c r="A599" s="59"/>
      <c r="B599" s="59"/>
      <c r="C599" s="59">
        <f>P599*Mitigations!$J$10</f>
        <v>9.6</v>
      </c>
      <c r="D599" s="59">
        <f>Q599*Mitigations!$J$10</f>
        <v>8.6999999999999993</v>
      </c>
      <c r="E599" s="59">
        <f>R599*Mitigations!$J$10</f>
        <v>10.35</v>
      </c>
      <c r="F599" s="59">
        <f>S599*Mitigations!$J$10</f>
        <v>7.11</v>
      </c>
      <c r="G599" s="59">
        <f>T599*Mitigations!$K$10</f>
        <v>5</v>
      </c>
      <c r="H599" s="59">
        <f>U599*Mitigations!$K$10</f>
        <v>2</v>
      </c>
      <c r="I599" s="59">
        <f>V599*Mitigations!$K$10</f>
        <v>4</v>
      </c>
      <c r="J599" s="59">
        <f>W599*Mitigations!$K$10</f>
        <v>8</v>
      </c>
      <c r="K599" s="59">
        <f>X599*Mitigations!$L$10</f>
        <v>190</v>
      </c>
      <c r="L599" s="59">
        <f>Y599*Mitigations!$L$10</f>
        <v>28</v>
      </c>
      <c r="M599" s="59">
        <f>Z599*Mitigations!$L$10</f>
        <v>65</v>
      </c>
      <c r="N599" s="59">
        <f>AA599*Mitigations!$L$10</f>
        <v>36</v>
      </c>
      <c r="O599" s="59"/>
      <c r="P599" s="59">
        <v>9.6</v>
      </c>
      <c r="Q599" s="59">
        <v>8.6999999999999993</v>
      </c>
      <c r="R599" s="59">
        <v>10.35</v>
      </c>
      <c r="S599" s="59">
        <v>7.11</v>
      </c>
      <c r="T599" s="59">
        <v>5</v>
      </c>
      <c r="U599" s="59">
        <v>2</v>
      </c>
      <c r="V599" s="59">
        <v>4</v>
      </c>
      <c r="W599" s="59">
        <v>8</v>
      </c>
      <c r="X599" s="59">
        <v>190</v>
      </c>
      <c r="Y599" s="59">
        <v>28</v>
      </c>
      <c r="Z599" s="59">
        <v>65</v>
      </c>
      <c r="AA599" s="59">
        <v>36</v>
      </c>
    </row>
    <row r="600" spans="1:27" x14ac:dyDescent="0.35">
      <c r="A600" s="59"/>
      <c r="B600" s="59"/>
      <c r="C600" s="59">
        <f>P600*Mitigations!$J$10</f>
        <v>7.2</v>
      </c>
      <c r="D600" s="59">
        <f>Q600*Mitigations!$J$10</f>
        <v>9.1999999999999993</v>
      </c>
      <c r="E600" s="59">
        <f>R600*Mitigations!$J$10</f>
        <v>7.4700000000000006</v>
      </c>
      <c r="F600" s="59">
        <f>S600*Mitigations!$J$10</f>
        <v>6.9300000000000006</v>
      </c>
      <c r="G600" s="59">
        <f>T600*Mitigations!$K$10</f>
        <v>9</v>
      </c>
      <c r="H600" s="59">
        <f>U600*Mitigations!$K$10</f>
        <v>3</v>
      </c>
      <c r="I600" s="59">
        <f>V600*Mitigations!$K$10</f>
        <v>8</v>
      </c>
      <c r="J600" s="59">
        <f>W600*Mitigations!$K$10</f>
        <v>3</v>
      </c>
      <c r="K600" s="59">
        <f>X600*Mitigations!$L$10</f>
        <v>160</v>
      </c>
      <c r="L600" s="59">
        <f>Y600*Mitigations!$L$10</f>
        <v>32</v>
      </c>
      <c r="M600" s="59">
        <f>Z600*Mitigations!$L$10</f>
        <v>80</v>
      </c>
      <c r="N600" s="59">
        <f>AA600*Mitigations!$L$10</f>
        <v>59</v>
      </c>
      <c r="O600" s="59"/>
      <c r="P600" s="59">
        <v>7.2</v>
      </c>
      <c r="Q600" s="59">
        <v>9.1999999999999993</v>
      </c>
      <c r="R600" s="59">
        <v>7.4700000000000006</v>
      </c>
      <c r="S600" s="59">
        <v>6.9300000000000006</v>
      </c>
      <c r="T600" s="59">
        <v>9</v>
      </c>
      <c r="U600" s="59">
        <v>3</v>
      </c>
      <c r="V600" s="59">
        <v>8</v>
      </c>
      <c r="W600" s="59">
        <v>3</v>
      </c>
      <c r="X600" s="59">
        <v>160</v>
      </c>
      <c r="Y600" s="59">
        <v>32</v>
      </c>
      <c r="Z600" s="59">
        <v>80</v>
      </c>
      <c r="AA600" s="59">
        <v>59</v>
      </c>
    </row>
    <row r="601" spans="1:27" x14ac:dyDescent="0.35">
      <c r="A601" s="59"/>
      <c r="B601" s="59"/>
      <c r="C601" s="59">
        <f>P601*Mitigations!$J$10</f>
        <v>10.1</v>
      </c>
      <c r="D601" s="59">
        <f>Q601*Mitigations!$J$10</f>
        <v>8.1999999999999993</v>
      </c>
      <c r="E601" s="59">
        <f>R601*Mitigations!$J$10</f>
        <v>7.65</v>
      </c>
      <c r="F601" s="59">
        <f>S601*Mitigations!$J$10</f>
        <v>7.29</v>
      </c>
      <c r="G601" s="59">
        <f>T601*Mitigations!$K$10</f>
        <v>6</v>
      </c>
      <c r="H601" s="59">
        <f>U601*Mitigations!$K$10</f>
        <v>3</v>
      </c>
      <c r="I601" s="59">
        <f>V601*Mitigations!$K$10</f>
        <v>3</v>
      </c>
      <c r="J601" s="59">
        <f>W601*Mitigations!$K$10</f>
        <v>5</v>
      </c>
      <c r="K601" s="59">
        <f>X601*Mitigations!$L$10</f>
        <v>99</v>
      </c>
      <c r="L601" s="59">
        <f>Y601*Mitigations!$L$10</f>
        <v>44</v>
      </c>
      <c r="M601" s="59">
        <f>Z601*Mitigations!$L$10</f>
        <v>69</v>
      </c>
      <c r="N601" s="59">
        <f>AA601*Mitigations!$L$10</f>
        <v>44</v>
      </c>
      <c r="O601" s="59"/>
      <c r="P601" s="59">
        <v>10.1</v>
      </c>
      <c r="Q601" s="59">
        <v>8.1999999999999993</v>
      </c>
      <c r="R601" s="59">
        <v>7.65</v>
      </c>
      <c r="S601" s="59">
        <v>7.29</v>
      </c>
      <c r="T601" s="59">
        <v>6</v>
      </c>
      <c r="U601" s="59">
        <v>3</v>
      </c>
      <c r="V601" s="59">
        <v>3</v>
      </c>
      <c r="W601" s="59">
        <v>5</v>
      </c>
      <c r="X601" s="59">
        <v>99</v>
      </c>
      <c r="Y601" s="59">
        <v>44</v>
      </c>
      <c r="Z601" s="59">
        <v>69</v>
      </c>
      <c r="AA601" s="59">
        <v>44</v>
      </c>
    </row>
    <row r="602" spans="1:27" x14ac:dyDescent="0.35">
      <c r="A602" s="59"/>
      <c r="B602" s="59"/>
      <c r="C602" s="59">
        <f>P602*Mitigations!$J$10</f>
        <v>8.1</v>
      </c>
      <c r="D602" s="59">
        <f>Q602*Mitigations!$J$10</f>
        <v>9.8000000000000007</v>
      </c>
      <c r="E602" s="59">
        <f>R602*Mitigations!$J$10</f>
        <v>9.18</v>
      </c>
      <c r="F602" s="59">
        <f>S602*Mitigations!$J$10</f>
        <v>6.48</v>
      </c>
      <c r="G602" s="59">
        <f>T602*Mitigations!$K$10</f>
        <v>11</v>
      </c>
      <c r="H602" s="59">
        <f>U602*Mitigations!$K$10</f>
        <v>4</v>
      </c>
      <c r="I602" s="59">
        <f>V602*Mitigations!$K$10</f>
        <v>3</v>
      </c>
      <c r="J602" s="59">
        <f>W602*Mitigations!$K$10</f>
        <v>7</v>
      </c>
      <c r="K602" s="59">
        <f>X602*Mitigations!$L$10</f>
        <v>146</v>
      </c>
      <c r="L602" s="59">
        <f>Y602*Mitigations!$L$10</f>
        <v>41</v>
      </c>
      <c r="M602" s="59">
        <f>Z602*Mitigations!$L$10</f>
        <v>42</v>
      </c>
      <c r="N602" s="59">
        <f>AA602*Mitigations!$L$10</f>
        <v>40</v>
      </c>
      <c r="O602" s="59"/>
      <c r="P602" s="59">
        <v>8.1</v>
      </c>
      <c r="Q602" s="59">
        <v>9.8000000000000007</v>
      </c>
      <c r="R602" s="59">
        <v>9.18</v>
      </c>
      <c r="S602" s="59">
        <v>6.48</v>
      </c>
      <c r="T602" s="59">
        <v>11</v>
      </c>
      <c r="U602" s="59">
        <v>4</v>
      </c>
      <c r="V602" s="59">
        <v>3</v>
      </c>
      <c r="W602" s="59">
        <v>7</v>
      </c>
      <c r="X602" s="59">
        <v>146</v>
      </c>
      <c r="Y602" s="59">
        <v>41</v>
      </c>
      <c r="Z602" s="59">
        <v>42</v>
      </c>
      <c r="AA602" s="59">
        <v>40</v>
      </c>
    </row>
    <row r="603" spans="1:27" x14ac:dyDescent="0.35">
      <c r="A603" s="59"/>
      <c r="B603" s="59"/>
      <c r="C603" s="59">
        <f>P603*Mitigations!$J$10</f>
        <v>9.4</v>
      </c>
      <c r="D603" s="59">
        <f>Q603*Mitigations!$J$10</f>
        <v>11.4</v>
      </c>
      <c r="E603" s="59">
        <f>R603*Mitigations!$J$10</f>
        <v>8.64</v>
      </c>
      <c r="F603" s="59">
        <f>S603*Mitigations!$J$10</f>
        <v>8.19</v>
      </c>
      <c r="G603" s="59">
        <f>T603*Mitigations!$K$10</f>
        <v>6</v>
      </c>
      <c r="H603" s="59">
        <f>U603*Mitigations!$K$10</f>
        <v>3</v>
      </c>
      <c r="I603" s="59">
        <f>V603*Mitigations!$K$10</f>
        <v>5</v>
      </c>
      <c r="J603" s="59">
        <f>W603*Mitigations!$K$10</f>
        <v>7</v>
      </c>
      <c r="K603" s="59">
        <f>X603*Mitigations!$L$10</f>
        <v>72</v>
      </c>
      <c r="L603" s="59">
        <f>Y603*Mitigations!$L$10</f>
        <v>41</v>
      </c>
      <c r="M603" s="59">
        <f>Z603*Mitigations!$L$10</f>
        <v>77</v>
      </c>
      <c r="N603" s="59">
        <f>AA603*Mitigations!$L$10</f>
        <v>23</v>
      </c>
      <c r="O603" s="59"/>
      <c r="P603" s="59">
        <v>9.4</v>
      </c>
      <c r="Q603" s="59">
        <v>11.4</v>
      </c>
      <c r="R603" s="59">
        <v>8.64</v>
      </c>
      <c r="S603" s="59">
        <v>8.19</v>
      </c>
      <c r="T603" s="59">
        <v>6</v>
      </c>
      <c r="U603" s="59">
        <v>3</v>
      </c>
      <c r="V603" s="59">
        <v>5</v>
      </c>
      <c r="W603" s="59">
        <v>7</v>
      </c>
      <c r="X603" s="59">
        <v>72</v>
      </c>
      <c r="Y603" s="59">
        <v>41</v>
      </c>
      <c r="Z603" s="59">
        <v>77</v>
      </c>
      <c r="AA603" s="59">
        <v>23</v>
      </c>
    </row>
    <row r="604" spans="1:27" x14ac:dyDescent="0.35">
      <c r="A604" s="59"/>
      <c r="B604" s="59"/>
      <c r="C604" s="59">
        <f>P604*Mitigations!$J$10</f>
        <v>8.8000000000000007</v>
      </c>
      <c r="D604" s="59">
        <f>Q604*Mitigations!$J$10</f>
        <v>8.3000000000000007</v>
      </c>
      <c r="E604" s="59">
        <f>R604*Mitigations!$J$10</f>
        <v>8.82</v>
      </c>
      <c r="F604" s="59">
        <f>S604*Mitigations!$J$10</f>
        <v>7.29</v>
      </c>
      <c r="G604" s="59">
        <f>T604*Mitigations!$K$10</f>
        <v>5</v>
      </c>
      <c r="H604" s="59">
        <f>U604*Mitigations!$K$10</f>
        <v>4</v>
      </c>
      <c r="I604" s="59">
        <f>V604*Mitigations!$K$10</f>
        <v>5</v>
      </c>
      <c r="J604" s="59">
        <f>W604*Mitigations!$K$10</f>
        <v>3</v>
      </c>
      <c r="K604" s="59">
        <f>X604*Mitigations!$L$10</f>
        <v>194</v>
      </c>
      <c r="L604" s="59">
        <f>Y604*Mitigations!$L$10</f>
        <v>44</v>
      </c>
      <c r="M604" s="59">
        <f>Z604*Mitigations!$L$10</f>
        <v>118</v>
      </c>
      <c r="N604" s="59">
        <f>AA604*Mitigations!$L$10</f>
        <v>31</v>
      </c>
      <c r="O604" s="59"/>
      <c r="P604" s="59">
        <v>8.8000000000000007</v>
      </c>
      <c r="Q604" s="59">
        <v>8.3000000000000007</v>
      </c>
      <c r="R604" s="59">
        <v>8.82</v>
      </c>
      <c r="S604" s="59">
        <v>7.29</v>
      </c>
      <c r="T604" s="59">
        <v>5</v>
      </c>
      <c r="U604" s="59">
        <v>4</v>
      </c>
      <c r="V604" s="59">
        <v>5</v>
      </c>
      <c r="W604" s="59">
        <v>3</v>
      </c>
      <c r="X604" s="59">
        <v>194</v>
      </c>
      <c r="Y604" s="59">
        <v>44</v>
      </c>
      <c r="Z604" s="59">
        <v>118</v>
      </c>
      <c r="AA604" s="59">
        <v>31</v>
      </c>
    </row>
    <row r="605" spans="1:27" x14ac:dyDescent="0.35">
      <c r="A605" s="59"/>
      <c r="B605" s="59"/>
      <c r="C605" s="59">
        <f>P605*Mitigations!$J$10</f>
        <v>10</v>
      </c>
      <c r="D605" s="59">
        <f>Q605*Mitigations!$J$10</f>
        <v>7.3</v>
      </c>
      <c r="E605" s="59">
        <f>R605*Mitigations!$J$10</f>
        <v>10.53</v>
      </c>
      <c r="F605" s="59">
        <f>S605*Mitigations!$J$10</f>
        <v>9.3600000000000012</v>
      </c>
      <c r="G605" s="59">
        <f>T605*Mitigations!$K$10</f>
        <v>5</v>
      </c>
      <c r="H605" s="59">
        <f>U605*Mitigations!$K$10</f>
        <v>2</v>
      </c>
      <c r="I605" s="59">
        <f>V605*Mitigations!$K$10</f>
        <v>5</v>
      </c>
      <c r="J605" s="59">
        <f>W605*Mitigations!$K$10</f>
        <v>12</v>
      </c>
      <c r="K605" s="59">
        <f>X605*Mitigations!$L$10</f>
        <v>150</v>
      </c>
      <c r="L605" s="59">
        <f>Y605*Mitigations!$L$10</f>
        <v>36</v>
      </c>
      <c r="M605" s="59">
        <f>Z605*Mitigations!$L$10</f>
        <v>109</v>
      </c>
      <c r="N605" s="59">
        <f>AA605*Mitigations!$L$10</f>
        <v>45</v>
      </c>
      <c r="O605" s="59"/>
      <c r="P605" s="59">
        <v>10</v>
      </c>
      <c r="Q605" s="59">
        <v>7.3</v>
      </c>
      <c r="R605" s="59">
        <v>10.53</v>
      </c>
      <c r="S605" s="59">
        <v>9.3600000000000012</v>
      </c>
      <c r="T605" s="59">
        <v>5</v>
      </c>
      <c r="U605" s="59">
        <v>2</v>
      </c>
      <c r="V605" s="59">
        <v>5</v>
      </c>
      <c r="W605" s="59">
        <v>12</v>
      </c>
      <c r="X605" s="59">
        <v>150</v>
      </c>
      <c r="Y605" s="59">
        <v>36</v>
      </c>
      <c r="Z605" s="59">
        <v>109</v>
      </c>
      <c r="AA605" s="59">
        <v>45</v>
      </c>
    </row>
    <row r="606" spans="1:27" x14ac:dyDescent="0.35">
      <c r="A606" s="59"/>
      <c r="B606" s="59"/>
      <c r="C606" s="59">
        <f>P606*Mitigations!$J$10</f>
        <v>12.2</v>
      </c>
      <c r="D606" s="59">
        <f>Q606*Mitigations!$J$10</f>
        <v>7</v>
      </c>
      <c r="E606" s="59">
        <f>R606*Mitigations!$J$10</f>
        <v>10.98</v>
      </c>
      <c r="F606" s="59">
        <f>S606*Mitigations!$J$10</f>
        <v>6.3</v>
      </c>
      <c r="G606" s="59">
        <f>T606*Mitigations!$K$10</f>
        <v>3</v>
      </c>
      <c r="H606" s="59">
        <f>U606*Mitigations!$K$10</f>
        <v>5</v>
      </c>
      <c r="I606" s="59">
        <f>V606*Mitigations!$K$10</f>
        <v>2</v>
      </c>
      <c r="J606" s="59">
        <f>W606*Mitigations!$K$10</f>
        <v>9</v>
      </c>
      <c r="K606" s="59">
        <f>X606*Mitigations!$L$10</f>
        <v>120</v>
      </c>
      <c r="L606" s="59">
        <f>Y606*Mitigations!$L$10</f>
        <v>35</v>
      </c>
      <c r="M606" s="59">
        <f>Z606*Mitigations!$L$10</f>
        <v>63</v>
      </c>
      <c r="N606" s="59">
        <f>AA606*Mitigations!$L$10</f>
        <v>41</v>
      </c>
      <c r="O606" s="59"/>
      <c r="P606" s="59">
        <v>12.2</v>
      </c>
      <c r="Q606" s="59">
        <v>7</v>
      </c>
      <c r="R606" s="59">
        <v>10.98</v>
      </c>
      <c r="S606" s="59">
        <v>6.3</v>
      </c>
      <c r="T606" s="59">
        <v>3</v>
      </c>
      <c r="U606" s="59">
        <v>5</v>
      </c>
      <c r="V606" s="59">
        <v>2</v>
      </c>
      <c r="W606" s="59">
        <v>9</v>
      </c>
      <c r="X606" s="59">
        <v>120</v>
      </c>
      <c r="Y606" s="59">
        <v>35</v>
      </c>
      <c r="Z606" s="59">
        <v>63</v>
      </c>
      <c r="AA606" s="59">
        <v>41</v>
      </c>
    </row>
    <row r="607" spans="1:27" x14ac:dyDescent="0.35">
      <c r="A607" s="59"/>
      <c r="B607" s="59"/>
      <c r="C607" s="59">
        <f>P607*Mitigations!$J$10</f>
        <v>10.5</v>
      </c>
      <c r="D607" s="59">
        <f>Q607*Mitigations!$J$10</f>
        <v>7.5</v>
      </c>
      <c r="E607" s="59">
        <f>R607*Mitigations!$J$10</f>
        <v>8.82</v>
      </c>
      <c r="F607" s="59">
        <f>S607*Mitigations!$J$10</f>
        <v>6.9300000000000006</v>
      </c>
      <c r="G607" s="59">
        <f>T607*Mitigations!$K$10</f>
        <v>2</v>
      </c>
      <c r="H607" s="59">
        <f>U607*Mitigations!$K$10</f>
        <v>5</v>
      </c>
      <c r="I607" s="59">
        <f>V607*Mitigations!$K$10</f>
        <v>8</v>
      </c>
      <c r="J607" s="59">
        <f>W607*Mitigations!$K$10</f>
        <v>10</v>
      </c>
      <c r="K607" s="59">
        <f>X607*Mitigations!$L$10</f>
        <v>65</v>
      </c>
      <c r="L607" s="59">
        <f>Y607*Mitigations!$L$10</f>
        <v>27</v>
      </c>
      <c r="M607" s="59">
        <f>Z607*Mitigations!$L$10</f>
        <v>66</v>
      </c>
      <c r="N607" s="59">
        <f>AA607*Mitigations!$L$10</f>
        <v>22</v>
      </c>
      <c r="O607" s="59"/>
      <c r="P607" s="59">
        <v>10.5</v>
      </c>
      <c r="Q607" s="59">
        <v>7.5</v>
      </c>
      <c r="R607" s="59">
        <v>8.82</v>
      </c>
      <c r="S607" s="59">
        <v>6.9300000000000006</v>
      </c>
      <c r="T607" s="59">
        <v>2</v>
      </c>
      <c r="U607" s="59">
        <v>5</v>
      </c>
      <c r="V607" s="59">
        <v>8</v>
      </c>
      <c r="W607" s="59">
        <v>10</v>
      </c>
      <c r="X607" s="59">
        <v>65</v>
      </c>
      <c r="Y607" s="59">
        <v>27</v>
      </c>
      <c r="Z607" s="59">
        <v>66</v>
      </c>
      <c r="AA607" s="59">
        <v>22</v>
      </c>
    </row>
    <row r="608" spans="1:27" x14ac:dyDescent="0.35">
      <c r="A608" s="59"/>
      <c r="B608" s="59"/>
      <c r="C608" s="59">
        <f>P608*Mitigations!$J$10</f>
        <v>8.9</v>
      </c>
      <c r="D608" s="59">
        <f>Q608*Mitigations!$J$10</f>
        <v>7.1</v>
      </c>
      <c r="E608" s="59">
        <f>R608*Mitigations!$J$10</f>
        <v>11.16</v>
      </c>
      <c r="F608" s="59">
        <f>S608*Mitigations!$J$10</f>
        <v>6.9300000000000006</v>
      </c>
      <c r="G608" s="59">
        <f>T608*Mitigations!$K$10</f>
        <v>5</v>
      </c>
      <c r="H608" s="59">
        <f>U608*Mitigations!$K$10</f>
        <v>4</v>
      </c>
      <c r="I608" s="59">
        <f>V608*Mitigations!$K$10</f>
        <v>6</v>
      </c>
      <c r="J608" s="59">
        <f>W608*Mitigations!$K$10</f>
        <v>1</v>
      </c>
      <c r="K608" s="59">
        <f>X608*Mitigations!$L$10</f>
        <v>324</v>
      </c>
      <c r="L608" s="59">
        <f>Y608*Mitigations!$L$10</f>
        <v>43</v>
      </c>
      <c r="M608" s="59">
        <f>Z608*Mitigations!$L$10</f>
        <v>86</v>
      </c>
      <c r="N608" s="59">
        <f>AA608*Mitigations!$L$10</f>
        <v>47</v>
      </c>
      <c r="O608" s="59"/>
      <c r="P608" s="59">
        <v>8.9</v>
      </c>
      <c r="Q608" s="59">
        <v>7.1</v>
      </c>
      <c r="R608" s="59">
        <v>11.16</v>
      </c>
      <c r="S608" s="59">
        <v>6.9300000000000006</v>
      </c>
      <c r="T608" s="59">
        <v>5</v>
      </c>
      <c r="U608" s="59">
        <v>4</v>
      </c>
      <c r="V608" s="59">
        <v>6</v>
      </c>
      <c r="W608" s="59">
        <v>1</v>
      </c>
      <c r="X608" s="59">
        <v>324</v>
      </c>
      <c r="Y608" s="59">
        <v>43</v>
      </c>
      <c r="Z608" s="59">
        <v>86</v>
      </c>
      <c r="AA608" s="59">
        <v>47</v>
      </c>
    </row>
    <row r="609" spans="1:27" x14ac:dyDescent="0.35">
      <c r="A609" s="59"/>
      <c r="B609" s="59"/>
      <c r="C609" s="59">
        <f>P609*Mitigations!$J$10</f>
        <v>11.1</v>
      </c>
      <c r="D609" s="59">
        <f>Q609*Mitigations!$J$10</f>
        <v>9.5</v>
      </c>
      <c r="E609" s="59">
        <f>R609*Mitigations!$J$10</f>
        <v>10.08</v>
      </c>
      <c r="F609" s="59">
        <f>S609*Mitigations!$J$10</f>
        <v>7.8299999999999992</v>
      </c>
      <c r="G609" s="59">
        <f>T609*Mitigations!$K$10</f>
        <v>1</v>
      </c>
      <c r="H609" s="59">
        <f>U609*Mitigations!$K$10</f>
        <v>3</v>
      </c>
      <c r="I609" s="59">
        <f>V609*Mitigations!$K$10</f>
        <v>4</v>
      </c>
      <c r="J609" s="59">
        <f>W609*Mitigations!$K$10</f>
        <v>4</v>
      </c>
      <c r="K609" s="59">
        <f>X609*Mitigations!$L$10</f>
        <v>135</v>
      </c>
      <c r="L609" s="59">
        <f>Y609*Mitigations!$L$10</f>
        <v>20</v>
      </c>
      <c r="M609" s="59">
        <f>Z609*Mitigations!$L$10</f>
        <v>107</v>
      </c>
      <c r="N609" s="59">
        <f>AA609*Mitigations!$L$10</f>
        <v>55</v>
      </c>
      <c r="O609" s="59"/>
      <c r="P609" s="59">
        <v>11.1</v>
      </c>
      <c r="Q609" s="59">
        <v>9.5</v>
      </c>
      <c r="R609" s="59">
        <v>10.08</v>
      </c>
      <c r="S609" s="59">
        <v>7.8299999999999992</v>
      </c>
      <c r="T609" s="59">
        <v>1</v>
      </c>
      <c r="U609" s="59">
        <v>3</v>
      </c>
      <c r="V609" s="59">
        <v>4</v>
      </c>
      <c r="W609" s="59">
        <v>4</v>
      </c>
      <c r="X609" s="59">
        <v>135</v>
      </c>
      <c r="Y609" s="59">
        <v>20</v>
      </c>
      <c r="Z609" s="59">
        <v>107</v>
      </c>
      <c r="AA609" s="59">
        <v>55</v>
      </c>
    </row>
    <row r="610" spans="1:27" x14ac:dyDescent="0.35">
      <c r="A610" s="59"/>
      <c r="B610" s="59"/>
      <c r="C610" s="59">
        <f>P610*Mitigations!$J$10</f>
        <v>10</v>
      </c>
      <c r="D610" s="59">
        <f>Q610*Mitigations!$J$10</f>
        <v>8.8000000000000007</v>
      </c>
      <c r="E610" s="59">
        <f>R610*Mitigations!$J$10</f>
        <v>10.35</v>
      </c>
      <c r="F610" s="59">
        <f>S610*Mitigations!$J$10</f>
        <v>6.3</v>
      </c>
      <c r="G610" s="59">
        <f>T610*Mitigations!$K$10</f>
        <v>7</v>
      </c>
      <c r="H610" s="59">
        <f>U610*Mitigations!$K$10</f>
        <v>3</v>
      </c>
      <c r="I610" s="59">
        <f>V610*Mitigations!$K$10</f>
        <v>8</v>
      </c>
      <c r="J610" s="59">
        <f>W610*Mitigations!$K$10</f>
        <v>9</v>
      </c>
      <c r="K610" s="59">
        <f>X610*Mitigations!$L$10</f>
        <v>167</v>
      </c>
      <c r="L610" s="59">
        <f>Y610*Mitigations!$L$10</f>
        <v>50</v>
      </c>
      <c r="M610" s="59">
        <f>Z610*Mitigations!$L$10</f>
        <v>120</v>
      </c>
      <c r="N610" s="59">
        <f>AA610*Mitigations!$L$10</f>
        <v>46</v>
      </c>
      <c r="O610" s="59"/>
      <c r="P610" s="59">
        <v>10</v>
      </c>
      <c r="Q610" s="59">
        <v>8.8000000000000007</v>
      </c>
      <c r="R610" s="59">
        <v>10.35</v>
      </c>
      <c r="S610" s="59">
        <v>6.3</v>
      </c>
      <c r="T610" s="59">
        <v>7</v>
      </c>
      <c r="U610" s="59">
        <v>3</v>
      </c>
      <c r="V610" s="59">
        <v>8</v>
      </c>
      <c r="W610" s="59">
        <v>9</v>
      </c>
      <c r="X610" s="59">
        <v>167</v>
      </c>
      <c r="Y610" s="59">
        <v>50</v>
      </c>
      <c r="Z610" s="59">
        <v>120</v>
      </c>
      <c r="AA610" s="59">
        <v>46</v>
      </c>
    </row>
    <row r="611" spans="1:27" x14ac:dyDescent="0.35">
      <c r="A611" s="59"/>
      <c r="B611" s="59"/>
      <c r="C611" s="59">
        <f>P611*Mitigations!$J$10</f>
        <v>12.3</v>
      </c>
      <c r="D611" s="59">
        <f>Q611*Mitigations!$J$10</f>
        <v>7.1</v>
      </c>
      <c r="E611" s="59">
        <f>R611*Mitigations!$J$10</f>
        <v>10.53</v>
      </c>
      <c r="F611" s="59">
        <f>S611*Mitigations!$J$10</f>
        <v>6.57</v>
      </c>
      <c r="G611" s="59">
        <f>T611*Mitigations!$K$10</f>
        <v>9</v>
      </c>
      <c r="H611" s="59">
        <f>U611*Mitigations!$K$10</f>
        <v>6</v>
      </c>
      <c r="I611" s="59">
        <f>V611*Mitigations!$K$10</f>
        <v>4</v>
      </c>
      <c r="J611" s="59">
        <f>W611*Mitigations!$K$10</f>
        <v>3</v>
      </c>
      <c r="K611" s="59">
        <f>X611*Mitigations!$L$10</f>
        <v>132</v>
      </c>
      <c r="L611" s="59">
        <f>Y611*Mitigations!$L$10</f>
        <v>44</v>
      </c>
      <c r="M611" s="59">
        <f>Z611*Mitigations!$L$10</f>
        <v>103</v>
      </c>
      <c r="N611" s="59">
        <f>AA611*Mitigations!$L$10</f>
        <v>91</v>
      </c>
      <c r="O611" s="59"/>
      <c r="P611" s="59">
        <v>12.3</v>
      </c>
      <c r="Q611" s="59">
        <v>7.1</v>
      </c>
      <c r="R611" s="59">
        <v>10.53</v>
      </c>
      <c r="S611" s="59">
        <v>6.57</v>
      </c>
      <c r="T611" s="59">
        <v>9</v>
      </c>
      <c r="U611" s="59">
        <v>6</v>
      </c>
      <c r="V611" s="59">
        <v>4</v>
      </c>
      <c r="W611" s="59">
        <v>3</v>
      </c>
      <c r="X611" s="59">
        <v>132</v>
      </c>
      <c r="Y611" s="59">
        <v>44</v>
      </c>
      <c r="Z611" s="59">
        <v>103</v>
      </c>
      <c r="AA611" s="59">
        <v>91</v>
      </c>
    </row>
    <row r="612" spans="1:27" x14ac:dyDescent="0.35">
      <c r="A612" s="59"/>
      <c r="B612" s="59"/>
      <c r="C612" s="59">
        <f>P612*Mitigations!$J$10</f>
        <v>7</v>
      </c>
      <c r="D612" s="59">
        <f>Q612*Mitigations!$J$10</f>
        <v>7.8</v>
      </c>
      <c r="E612" s="59">
        <f>R612*Mitigations!$J$10</f>
        <v>10.71</v>
      </c>
      <c r="F612" s="59">
        <f>S612*Mitigations!$J$10</f>
        <v>6.75</v>
      </c>
      <c r="G612" s="59">
        <f>T612*Mitigations!$K$10</f>
        <v>7</v>
      </c>
      <c r="H612" s="59">
        <f>U612*Mitigations!$K$10</f>
        <v>4</v>
      </c>
      <c r="I612" s="59">
        <f>V612*Mitigations!$K$10</f>
        <v>10</v>
      </c>
      <c r="J612" s="59">
        <f>W612*Mitigations!$K$10</f>
        <v>1</v>
      </c>
      <c r="K612" s="59">
        <f>X612*Mitigations!$L$10</f>
        <v>156</v>
      </c>
      <c r="L612" s="59">
        <f>Y612*Mitigations!$L$10</f>
        <v>52</v>
      </c>
      <c r="M612" s="59">
        <f>Z612*Mitigations!$L$10</f>
        <v>40</v>
      </c>
      <c r="N612" s="59">
        <f>AA612*Mitigations!$L$10</f>
        <v>42</v>
      </c>
      <c r="O612" s="59"/>
      <c r="P612" s="59">
        <v>7</v>
      </c>
      <c r="Q612" s="59">
        <v>7.8</v>
      </c>
      <c r="R612" s="59">
        <v>10.71</v>
      </c>
      <c r="S612" s="59">
        <v>6.75</v>
      </c>
      <c r="T612" s="59">
        <v>7</v>
      </c>
      <c r="U612" s="59">
        <v>4</v>
      </c>
      <c r="V612" s="59">
        <v>10</v>
      </c>
      <c r="W612" s="59">
        <v>1</v>
      </c>
      <c r="X612" s="59">
        <v>156</v>
      </c>
      <c r="Y612" s="59">
        <v>52</v>
      </c>
      <c r="Z612" s="59">
        <v>40</v>
      </c>
      <c r="AA612" s="59">
        <v>42</v>
      </c>
    </row>
    <row r="613" spans="1:27" x14ac:dyDescent="0.35">
      <c r="A613" s="59"/>
      <c r="B613" s="59"/>
      <c r="C613" s="59">
        <f>P613*Mitigations!$J$10</f>
        <v>10.5</v>
      </c>
      <c r="D613" s="59">
        <f>Q613*Mitigations!$J$10</f>
        <v>6.7</v>
      </c>
      <c r="E613" s="59">
        <f>R613*Mitigations!$J$10</f>
        <v>9.99</v>
      </c>
      <c r="F613" s="59">
        <f>S613*Mitigations!$J$10</f>
        <v>9</v>
      </c>
      <c r="G613" s="59">
        <f>T613*Mitigations!$K$10</f>
        <v>3</v>
      </c>
      <c r="H613" s="59">
        <f>U613*Mitigations!$K$10</f>
        <v>1</v>
      </c>
      <c r="I613" s="59">
        <f>V613*Mitigations!$K$10</f>
        <v>7</v>
      </c>
      <c r="J613" s="59">
        <f>W613*Mitigations!$K$10</f>
        <v>4</v>
      </c>
      <c r="K613" s="59">
        <f>X613*Mitigations!$L$10</f>
        <v>124</v>
      </c>
      <c r="L613" s="59">
        <f>Y613*Mitigations!$L$10</f>
        <v>61</v>
      </c>
      <c r="M613" s="59">
        <f>Z613*Mitigations!$L$10</f>
        <v>63</v>
      </c>
      <c r="N613" s="59">
        <f>AA613*Mitigations!$L$10</f>
        <v>25</v>
      </c>
      <c r="O613" s="59"/>
      <c r="P613" s="59">
        <v>10.5</v>
      </c>
      <c r="Q613" s="59">
        <v>6.7</v>
      </c>
      <c r="R613" s="59">
        <v>9.99</v>
      </c>
      <c r="S613" s="59">
        <v>9</v>
      </c>
      <c r="T613" s="59">
        <v>3</v>
      </c>
      <c r="U613" s="59">
        <v>1</v>
      </c>
      <c r="V613" s="59">
        <v>7</v>
      </c>
      <c r="W613" s="59">
        <v>4</v>
      </c>
      <c r="X613" s="59">
        <v>124</v>
      </c>
      <c r="Y613" s="59">
        <v>61</v>
      </c>
      <c r="Z613" s="59">
        <v>63</v>
      </c>
      <c r="AA613" s="59">
        <v>25</v>
      </c>
    </row>
    <row r="614" spans="1:27" x14ac:dyDescent="0.35">
      <c r="A614" s="59"/>
      <c r="B614" s="59"/>
      <c r="C614" s="59">
        <f>P614*Mitigations!$J$10</f>
        <v>11.3</v>
      </c>
      <c r="D614" s="59">
        <f>Q614*Mitigations!$J$10</f>
        <v>8</v>
      </c>
      <c r="E614" s="59">
        <f>R614*Mitigations!$J$10</f>
        <v>7.5600000000000005</v>
      </c>
      <c r="F614" s="59">
        <f>S614*Mitigations!$J$10</f>
        <v>7.38</v>
      </c>
      <c r="G614" s="59">
        <f>T614*Mitigations!$K$10</f>
        <v>10</v>
      </c>
      <c r="H614" s="59">
        <f>U614*Mitigations!$K$10</f>
        <v>3</v>
      </c>
      <c r="I614" s="59">
        <f>V614*Mitigations!$K$10</f>
        <v>5</v>
      </c>
      <c r="J614" s="59">
        <f>W614*Mitigations!$K$10</f>
        <v>4</v>
      </c>
      <c r="K614" s="59">
        <f>X614*Mitigations!$L$10</f>
        <v>145</v>
      </c>
      <c r="L614" s="59">
        <f>Y614*Mitigations!$L$10</f>
        <v>53</v>
      </c>
      <c r="M614" s="59">
        <f>Z614*Mitigations!$L$10</f>
        <v>41</v>
      </c>
      <c r="N614" s="59">
        <f>AA614*Mitigations!$L$10</f>
        <v>41</v>
      </c>
      <c r="O614" s="59"/>
      <c r="P614" s="59">
        <v>11.3</v>
      </c>
      <c r="Q614" s="59">
        <v>8</v>
      </c>
      <c r="R614" s="59">
        <v>7.5600000000000005</v>
      </c>
      <c r="S614" s="59">
        <v>7.38</v>
      </c>
      <c r="T614" s="59">
        <v>10</v>
      </c>
      <c r="U614" s="59">
        <v>3</v>
      </c>
      <c r="V614" s="59">
        <v>5</v>
      </c>
      <c r="W614" s="59">
        <v>4</v>
      </c>
      <c r="X614" s="59">
        <v>145</v>
      </c>
      <c r="Y614" s="59">
        <v>53</v>
      </c>
      <c r="Z614" s="59">
        <v>41</v>
      </c>
      <c r="AA614" s="59">
        <v>41</v>
      </c>
    </row>
    <row r="615" spans="1:27" x14ac:dyDescent="0.35">
      <c r="A615" s="59"/>
      <c r="B615" s="59"/>
      <c r="C615" s="59">
        <f>P615*Mitigations!$J$10</f>
        <v>7.7</v>
      </c>
      <c r="D615" s="59">
        <f>Q615*Mitigations!$J$10</f>
        <v>8.3000000000000007</v>
      </c>
      <c r="E615" s="59">
        <f>R615*Mitigations!$J$10</f>
        <v>9.7200000000000006</v>
      </c>
      <c r="F615" s="59">
        <f>S615*Mitigations!$J$10</f>
        <v>6.03</v>
      </c>
      <c r="G615" s="59">
        <f>T615*Mitigations!$K$10</f>
        <v>5</v>
      </c>
      <c r="H615" s="59">
        <f>U615*Mitigations!$K$10</f>
        <v>5</v>
      </c>
      <c r="I615" s="59">
        <f>V615*Mitigations!$K$10</f>
        <v>4</v>
      </c>
      <c r="J615" s="59">
        <f>W615*Mitigations!$K$10</f>
        <v>1</v>
      </c>
      <c r="K615" s="59">
        <f>X615*Mitigations!$L$10</f>
        <v>127</v>
      </c>
      <c r="L615" s="59">
        <f>Y615*Mitigations!$L$10</f>
        <v>22</v>
      </c>
      <c r="M615" s="59">
        <f>Z615*Mitigations!$L$10</f>
        <v>214</v>
      </c>
      <c r="N615" s="59">
        <f>AA615*Mitigations!$L$10</f>
        <v>46</v>
      </c>
      <c r="O615" s="59"/>
      <c r="P615" s="59">
        <v>7.7</v>
      </c>
      <c r="Q615" s="59">
        <v>8.3000000000000007</v>
      </c>
      <c r="R615" s="59">
        <v>9.7200000000000006</v>
      </c>
      <c r="S615" s="59">
        <v>6.03</v>
      </c>
      <c r="T615" s="59">
        <v>5</v>
      </c>
      <c r="U615" s="59">
        <v>5</v>
      </c>
      <c r="V615" s="59">
        <v>4</v>
      </c>
      <c r="W615" s="59">
        <v>1</v>
      </c>
      <c r="X615" s="59">
        <v>127</v>
      </c>
      <c r="Y615" s="59">
        <v>22</v>
      </c>
      <c r="Z615" s="59">
        <v>214</v>
      </c>
      <c r="AA615" s="59">
        <v>46</v>
      </c>
    </row>
    <row r="616" spans="1:27" x14ac:dyDescent="0.35">
      <c r="A616" s="59"/>
      <c r="B616" s="59"/>
      <c r="C616" s="59">
        <f>P616*Mitigations!$J$10</f>
        <v>11.8</v>
      </c>
      <c r="D616" s="59">
        <f>Q616*Mitigations!$J$10</f>
        <v>8.5</v>
      </c>
      <c r="E616" s="59">
        <f>R616*Mitigations!$J$10</f>
        <v>8.5500000000000007</v>
      </c>
      <c r="F616" s="59">
        <f>S616*Mitigations!$J$10</f>
        <v>6.03</v>
      </c>
      <c r="G616" s="59">
        <f>T616*Mitigations!$K$10</f>
        <v>8</v>
      </c>
      <c r="H616" s="59">
        <f>U616*Mitigations!$K$10</f>
        <v>6</v>
      </c>
      <c r="I616" s="59">
        <f>V616*Mitigations!$K$10</f>
        <v>3</v>
      </c>
      <c r="J616" s="59">
        <f>W616*Mitigations!$K$10</f>
        <v>4</v>
      </c>
      <c r="K616" s="59">
        <f>X616*Mitigations!$L$10</f>
        <v>142</v>
      </c>
      <c r="L616" s="59">
        <f>Y616*Mitigations!$L$10</f>
        <v>57</v>
      </c>
      <c r="M616" s="59">
        <f>Z616*Mitigations!$L$10</f>
        <v>62</v>
      </c>
      <c r="N616" s="59">
        <f>AA616*Mitigations!$L$10</f>
        <v>80</v>
      </c>
      <c r="O616" s="59"/>
      <c r="P616" s="59">
        <v>11.8</v>
      </c>
      <c r="Q616" s="59">
        <v>8.5</v>
      </c>
      <c r="R616" s="59">
        <v>8.5500000000000007</v>
      </c>
      <c r="S616" s="59">
        <v>6.03</v>
      </c>
      <c r="T616" s="59">
        <v>8</v>
      </c>
      <c r="U616" s="59">
        <v>6</v>
      </c>
      <c r="V616" s="59">
        <v>3</v>
      </c>
      <c r="W616" s="59">
        <v>4</v>
      </c>
      <c r="X616" s="59">
        <v>142</v>
      </c>
      <c r="Y616" s="59">
        <v>57</v>
      </c>
      <c r="Z616" s="59">
        <v>62</v>
      </c>
      <c r="AA616" s="59">
        <v>80</v>
      </c>
    </row>
    <row r="617" spans="1:27" x14ac:dyDescent="0.35">
      <c r="A617" s="59"/>
      <c r="B617" s="59"/>
      <c r="C617" s="59">
        <f>P617*Mitigations!$J$10</f>
        <v>7.4</v>
      </c>
      <c r="D617" s="59">
        <f>Q617*Mitigations!$J$10</f>
        <v>7.3</v>
      </c>
      <c r="E617" s="59">
        <f>R617*Mitigations!$J$10</f>
        <v>8.19</v>
      </c>
      <c r="F617" s="59">
        <f>S617*Mitigations!$J$10</f>
        <v>7.5600000000000005</v>
      </c>
      <c r="G617" s="59">
        <f>T617*Mitigations!$K$10</f>
        <v>9</v>
      </c>
      <c r="H617" s="59">
        <f>U617*Mitigations!$K$10</f>
        <v>1</v>
      </c>
      <c r="I617" s="59">
        <f>V617*Mitigations!$K$10</f>
        <v>9</v>
      </c>
      <c r="J617" s="59">
        <f>W617*Mitigations!$K$10</f>
        <v>2</v>
      </c>
      <c r="K617" s="59">
        <f>X617*Mitigations!$L$10</f>
        <v>254</v>
      </c>
      <c r="L617" s="59">
        <f>Y617*Mitigations!$L$10</f>
        <v>25</v>
      </c>
      <c r="M617" s="59">
        <f>Z617*Mitigations!$L$10</f>
        <v>97</v>
      </c>
      <c r="N617" s="59">
        <f>AA617*Mitigations!$L$10</f>
        <v>61</v>
      </c>
      <c r="O617" s="59"/>
      <c r="P617" s="59">
        <v>7.4</v>
      </c>
      <c r="Q617" s="59">
        <v>7.3</v>
      </c>
      <c r="R617" s="59">
        <v>8.19</v>
      </c>
      <c r="S617" s="59">
        <v>7.5600000000000005</v>
      </c>
      <c r="T617" s="59">
        <v>9</v>
      </c>
      <c r="U617" s="59">
        <v>1</v>
      </c>
      <c r="V617" s="59">
        <v>9</v>
      </c>
      <c r="W617" s="59">
        <v>2</v>
      </c>
      <c r="X617" s="59">
        <v>254</v>
      </c>
      <c r="Y617" s="59">
        <v>25</v>
      </c>
      <c r="Z617" s="59">
        <v>97</v>
      </c>
      <c r="AA617" s="59">
        <v>61</v>
      </c>
    </row>
    <row r="618" spans="1:27" x14ac:dyDescent="0.35">
      <c r="A618" s="59"/>
      <c r="B618" s="59"/>
      <c r="C618" s="59">
        <f>P618*Mitigations!$J$10</f>
        <v>7.8</v>
      </c>
      <c r="D618" s="59">
        <f>Q618*Mitigations!$J$10</f>
        <v>6.7</v>
      </c>
      <c r="E618" s="59">
        <f>R618*Mitigations!$J$10</f>
        <v>8.73</v>
      </c>
      <c r="F618" s="59">
        <f>S618*Mitigations!$J$10</f>
        <v>7.02</v>
      </c>
      <c r="G618" s="59">
        <f>T618*Mitigations!$K$10</f>
        <v>6</v>
      </c>
      <c r="H618" s="59">
        <f>U618*Mitigations!$K$10</f>
        <v>3</v>
      </c>
      <c r="I618" s="59">
        <f>V618*Mitigations!$K$10</f>
        <v>3</v>
      </c>
      <c r="J618" s="59">
        <f>W618*Mitigations!$K$10</f>
        <v>8</v>
      </c>
      <c r="K618" s="59">
        <f>X618*Mitigations!$L$10</f>
        <v>116</v>
      </c>
      <c r="L618" s="59">
        <f>Y618*Mitigations!$L$10</f>
        <v>27</v>
      </c>
      <c r="M618" s="59">
        <f>Z618*Mitigations!$L$10</f>
        <v>48</v>
      </c>
      <c r="N618" s="59">
        <f>AA618*Mitigations!$L$10</f>
        <v>37</v>
      </c>
      <c r="O618" s="59"/>
      <c r="P618" s="59">
        <v>7.8</v>
      </c>
      <c r="Q618" s="59">
        <v>6.7</v>
      </c>
      <c r="R618" s="59">
        <v>8.73</v>
      </c>
      <c r="S618" s="59">
        <v>7.02</v>
      </c>
      <c r="T618" s="59">
        <v>6</v>
      </c>
      <c r="U618" s="59">
        <v>3</v>
      </c>
      <c r="V618" s="59">
        <v>3</v>
      </c>
      <c r="W618" s="59">
        <v>8</v>
      </c>
      <c r="X618" s="59">
        <v>116</v>
      </c>
      <c r="Y618" s="59">
        <v>27</v>
      </c>
      <c r="Z618" s="59">
        <v>48</v>
      </c>
      <c r="AA618" s="59">
        <v>37</v>
      </c>
    </row>
    <row r="619" spans="1:27" x14ac:dyDescent="0.35">
      <c r="A619" s="59"/>
      <c r="B619" s="59"/>
      <c r="C619" s="59">
        <f>P619*Mitigations!$J$10</f>
        <v>10.4</v>
      </c>
      <c r="D619" s="59">
        <f>Q619*Mitigations!$J$10</f>
        <v>7.4</v>
      </c>
      <c r="E619" s="59">
        <f>R619*Mitigations!$J$10</f>
        <v>11.610000000000001</v>
      </c>
      <c r="F619" s="59">
        <f>S619*Mitigations!$J$10</f>
        <v>6.48</v>
      </c>
      <c r="G619" s="59">
        <f>T619*Mitigations!$K$10</f>
        <v>7</v>
      </c>
      <c r="H619" s="59">
        <f>U619*Mitigations!$K$10</f>
        <v>3</v>
      </c>
      <c r="I619" s="59">
        <f>V619*Mitigations!$K$10</f>
        <v>4</v>
      </c>
      <c r="J619" s="59">
        <f>W619*Mitigations!$K$10</f>
        <v>5</v>
      </c>
      <c r="K619" s="59">
        <f>X619*Mitigations!$L$10</f>
        <v>94</v>
      </c>
      <c r="L619" s="59">
        <f>Y619*Mitigations!$L$10</f>
        <v>63</v>
      </c>
      <c r="M619" s="59">
        <f>Z619*Mitigations!$L$10</f>
        <v>105</v>
      </c>
      <c r="N619" s="59">
        <f>AA619*Mitigations!$L$10</f>
        <v>79</v>
      </c>
      <c r="O619" s="59"/>
      <c r="P619" s="59">
        <v>10.4</v>
      </c>
      <c r="Q619" s="59">
        <v>7.4</v>
      </c>
      <c r="R619" s="59">
        <v>11.610000000000001</v>
      </c>
      <c r="S619" s="59">
        <v>6.48</v>
      </c>
      <c r="T619" s="59">
        <v>7</v>
      </c>
      <c r="U619" s="59">
        <v>3</v>
      </c>
      <c r="V619" s="59">
        <v>4</v>
      </c>
      <c r="W619" s="59">
        <v>5</v>
      </c>
      <c r="X619" s="59">
        <v>94</v>
      </c>
      <c r="Y619" s="59">
        <v>63</v>
      </c>
      <c r="Z619" s="59">
        <v>105</v>
      </c>
      <c r="AA619" s="59">
        <v>79</v>
      </c>
    </row>
    <row r="620" spans="1:27" x14ac:dyDescent="0.35">
      <c r="A620" s="59"/>
      <c r="B620" s="59"/>
      <c r="C620" s="59">
        <f>P620*Mitigations!$J$10</f>
        <v>10.5</v>
      </c>
      <c r="D620" s="59">
        <f>Q620*Mitigations!$J$10</f>
        <v>8.3000000000000007</v>
      </c>
      <c r="E620" s="59">
        <f>R620*Mitigations!$J$10</f>
        <v>9.629999999999999</v>
      </c>
      <c r="F620" s="59">
        <f>S620*Mitigations!$J$10</f>
        <v>8.01</v>
      </c>
      <c r="G620" s="59">
        <f>T620*Mitigations!$K$10</f>
        <v>5</v>
      </c>
      <c r="H620" s="59">
        <f>U620*Mitigations!$K$10</f>
        <v>5</v>
      </c>
      <c r="I620" s="59">
        <f>V620*Mitigations!$K$10</f>
        <v>1</v>
      </c>
      <c r="J620" s="59">
        <f>W620*Mitigations!$K$10</f>
        <v>4</v>
      </c>
      <c r="K620" s="59">
        <f>X620*Mitigations!$L$10</f>
        <v>264</v>
      </c>
      <c r="L620" s="59">
        <f>Y620*Mitigations!$L$10</f>
        <v>24</v>
      </c>
      <c r="M620" s="59">
        <f>Z620*Mitigations!$L$10</f>
        <v>70</v>
      </c>
      <c r="N620" s="59">
        <f>AA620*Mitigations!$L$10</f>
        <v>32</v>
      </c>
      <c r="O620" s="59"/>
      <c r="P620" s="59">
        <v>10.5</v>
      </c>
      <c r="Q620" s="59">
        <v>8.3000000000000007</v>
      </c>
      <c r="R620" s="59">
        <v>9.629999999999999</v>
      </c>
      <c r="S620" s="59">
        <v>8.01</v>
      </c>
      <c r="T620" s="59">
        <v>5</v>
      </c>
      <c r="U620" s="59">
        <v>5</v>
      </c>
      <c r="V620" s="59">
        <v>1</v>
      </c>
      <c r="W620" s="59">
        <v>4</v>
      </c>
      <c r="X620" s="59">
        <v>264</v>
      </c>
      <c r="Y620" s="59">
        <v>24</v>
      </c>
      <c r="Z620" s="59">
        <v>70</v>
      </c>
      <c r="AA620" s="59">
        <v>32</v>
      </c>
    </row>
    <row r="621" spans="1:27" x14ac:dyDescent="0.35">
      <c r="A621" s="59"/>
      <c r="B621" s="59"/>
      <c r="C621" s="59">
        <f>P621*Mitigations!$J$10</f>
        <v>7.7</v>
      </c>
      <c r="D621" s="59">
        <f>Q621*Mitigations!$J$10</f>
        <v>6.2</v>
      </c>
      <c r="E621" s="59">
        <f>R621*Mitigations!$J$10</f>
        <v>12.33</v>
      </c>
      <c r="F621" s="59">
        <f>S621*Mitigations!$J$10</f>
        <v>7.4700000000000006</v>
      </c>
      <c r="G621" s="59">
        <f>T621*Mitigations!$K$10</f>
        <v>6</v>
      </c>
      <c r="H621" s="59">
        <f>U621*Mitigations!$K$10</f>
        <v>4</v>
      </c>
      <c r="I621" s="59">
        <f>V621*Mitigations!$K$10</f>
        <v>4</v>
      </c>
      <c r="J621" s="59">
        <f>W621*Mitigations!$K$10</f>
        <v>10</v>
      </c>
      <c r="K621" s="59">
        <f>X621*Mitigations!$L$10</f>
        <v>57</v>
      </c>
      <c r="L621" s="59">
        <f>Y621*Mitigations!$L$10</f>
        <v>47</v>
      </c>
      <c r="M621" s="59">
        <f>Z621*Mitigations!$L$10</f>
        <v>88</v>
      </c>
      <c r="N621" s="59">
        <f>AA621*Mitigations!$L$10</f>
        <v>61</v>
      </c>
      <c r="O621" s="59"/>
      <c r="P621" s="59">
        <v>7.7</v>
      </c>
      <c r="Q621" s="59">
        <v>6.2</v>
      </c>
      <c r="R621" s="59">
        <v>12.33</v>
      </c>
      <c r="S621" s="59">
        <v>7.4700000000000006</v>
      </c>
      <c r="T621" s="59">
        <v>6</v>
      </c>
      <c r="U621" s="59">
        <v>4</v>
      </c>
      <c r="V621" s="59">
        <v>4</v>
      </c>
      <c r="W621" s="59">
        <v>10</v>
      </c>
      <c r="X621" s="59">
        <v>57</v>
      </c>
      <c r="Y621" s="59">
        <v>47</v>
      </c>
      <c r="Z621" s="59">
        <v>88</v>
      </c>
      <c r="AA621" s="59">
        <v>61</v>
      </c>
    </row>
    <row r="622" spans="1:27" x14ac:dyDescent="0.35">
      <c r="A622" s="59"/>
      <c r="B622" s="59"/>
      <c r="C622" s="59">
        <f>P622*Mitigations!$J$10</f>
        <v>16.899999999999999</v>
      </c>
      <c r="D622" s="59">
        <f>Q622*Mitigations!$J$10</f>
        <v>7.7</v>
      </c>
      <c r="E622" s="59">
        <f>R622*Mitigations!$J$10</f>
        <v>12.51</v>
      </c>
      <c r="F622" s="59">
        <f>S622*Mitigations!$J$10</f>
        <v>7.2</v>
      </c>
      <c r="G622" s="59">
        <f>T622*Mitigations!$K$10</f>
        <v>6</v>
      </c>
      <c r="H622" s="59">
        <f>U622*Mitigations!$K$10</f>
        <v>2</v>
      </c>
      <c r="I622" s="59">
        <f>V622*Mitigations!$K$10</f>
        <v>2</v>
      </c>
      <c r="J622" s="59">
        <f>W622*Mitigations!$K$10</f>
        <v>1</v>
      </c>
      <c r="K622" s="59">
        <f>X622*Mitigations!$L$10</f>
        <v>112</v>
      </c>
      <c r="L622" s="59">
        <f>Y622*Mitigations!$L$10</f>
        <v>44</v>
      </c>
      <c r="M622" s="59">
        <f>Z622*Mitigations!$L$10</f>
        <v>109</v>
      </c>
      <c r="N622" s="59">
        <f>AA622*Mitigations!$L$10</f>
        <v>35</v>
      </c>
      <c r="O622" s="59"/>
      <c r="P622" s="59">
        <v>16.899999999999999</v>
      </c>
      <c r="Q622" s="59">
        <v>7.7</v>
      </c>
      <c r="R622" s="59">
        <v>12.51</v>
      </c>
      <c r="S622" s="59">
        <v>7.2</v>
      </c>
      <c r="T622" s="59">
        <v>6</v>
      </c>
      <c r="U622" s="59">
        <v>2</v>
      </c>
      <c r="V622" s="59">
        <v>2</v>
      </c>
      <c r="W622" s="59">
        <v>1</v>
      </c>
      <c r="X622" s="59">
        <v>112</v>
      </c>
      <c r="Y622" s="59">
        <v>44</v>
      </c>
      <c r="Z622" s="59">
        <v>109</v>
      </c>
      <c r="AA622" s="59">
        <v>35</v>
      </c>
    </row>
    <row r="623" spans="1:27" x14ac:dyDescent="0.35">
      <c r="A623" s="59"/>
      <c r="B623" s="59"/>
      <c r="C623" s="59">
        <f>P623*Mitigations!$J$10</f>
        <v>10.9</v>
      </c>
      <c r="D623" s="59">
        <f>Q623*Mitigations!$J$10</f>
        <v>6.8</v>
      </c>
      <c r="E623" s="59">
        <f>R623*Mitigations!$J$10</f>
        <v>11.520000000000001</v>
      </c>
      <c r="F623" s="59">
        <f>S623*Mitigations!$J$10</f>
        <v>8.82</v>
      </c>
      <c r="G623" s="59">
        <f>T623*Mitigations!$K$10</f>
        <v>9</v>
      </c>
      <c r="H623" s="59">
        <f>U623*Mitigations!$K$10</f>
        <v>4</v>
      </c>
      <c r="I623" s="59">
        <f>V623*Mitigations!$K$10</f>
        <v>4</v>
      </c>
      <c r="J623" s="59">
        <f>W623*Mitigations!$K$10</f>
        <v>7</v>
      </c>
      <c r="K623" s="59">
        <f>X623*Mitigations!$L$10</f>
        <v>119</v>
      </c>
      <c r="L623" s="59">
        <f>Y623*Mitigations!$L$10</f>
        <v>66</v>
      </c>
      <c r="M623" s="59">
        <f>Z623*Mitigations!$L$10</f>
        <v>112</v>
      </c>
      <c r="N623" s="59">
        <f>AA623*Mitigations!$L$10</f>
        <v>48</v>
      </c>
      <c r="O623" s="59"/>
      <c r="P623" s="59">
        <v>10.9</v>
      </c>
      <c r="Q623" s="59">
        <v>6.8</v>
      </c>
      <c r="R623" s="59">
        <v>11.520000000000001</v>
      </c>
      <c r="S623" s="59">
        <v>8.82</v>
      </c>
      <c r="T623" s="59">
        <v>9</v>
      </c>
      <c r="U623" s="59">
        <v>4</v>
      </c>
      <c r="V623" s="59">
        <v>4</v>
      </c>
      <c r="W623" s="59">
        <v>7</v>
      </c>
      <c r="X623" s="59">
        <v>119</v>
      </c>
      <c r="Y623" s="59">
        <v>66</v>
      </c>
      <c r="Z623" s="59">
        <v>112</v>
      </c>
      <c r="AA623" s="59">
        <v>48</v>
      </c>
    </row>
    <row r="624" spans="1:27" x14ac:dyDescent="0.35">
      <c r="A624" s="59"/>
      <c r="B624" s="59"/>
      <c r="C624" s="59">
        <f>P624*Mitigations!$J$10</f>
        <v>13</v>
      </c>
      <c r="D624" s="59">
        <f>Q624*Mitigations!$J$10</f>
        <v>7.1</v>
      </c>
      <c r="E624" s="59">
        <f>R624*Mitigations!$J$10</f>
        <v>9.629999999999999</v>
      </c>
      <c r="F624" s="59">
        <f>S624*Mitigations!$J$10</f>
        <v>8.4600000000000009</v>
      </c>
      <c r="G624" s="59">
        <f>T624*Mitigations!$K$10</f>
        <v>7</v>
      </c>
      <c r="H624" s="59">
        <f>U624*Mitigations!$K$10</f>
        <v>2</v>
      </c>
      <c r="I624" s="59">
        <f>V624*Mitigations!$K$10</f>
        <v>3</v>
      </c>
      <c r="J624" s="59">
        <f>W624*Mitigations!$K$10</f>
        <v>6</v>
      </c>
      <c r="K624" s="59">
        <f>X624*Mitigations!$L$10</f>
        <v>120</v>
      </c>
      <c r="L624" s="59">
        <f>Y624*Mitigations!$L$10</f>
        <v>49</v>
      </c>
      <c r="M624" s="59">
        <f>Z624*Mitigations!$L$10</f>
        <v>61</v>
      </c>
      <c r="N624" s="59">
        <f>AA624*Mitigations!$L$10</f>
        <v>61</v>
      </c>
      <c r="O624" s="59"/>
      <c r="P624" s="59">
        <v>13</v>
      </c>
      <c r="Q624" s="59">
        <v>7.1</v>
      </c>
      <c r="R624" s="59">
        <v>9.629999999999999</v>
      </c>
      <c r="S624" s="59">
        <v>8.4600000000000009</v>
      </c>
      <c r="T624" s="59">
        <v>7</v>
      </c>
      <c r="U624" s="59">
        <v>2</v>
      </c>
      <c r="V624" s="59">
        <v>3</v>
      </c>
      <c r="W624" s="59">
        <v>6</v>
      </c>
      <c r="X624" s="59">
        <v>120</v>
      </c>
      <c r="Y624" s="59">
        <v>49</v>
      </c>
      <c r="Z624" s="59">
        <v>61</v>
      </c>
      <c r="AA624" s="59">
        <v>61</v>
      </c>
    </row>
    <row r="625" spans="1:27" x14ac:dyDescent="0.35">
      <c r="A625" s="59"/>
      <c r="B625" s="59"/>
      <c r="C625" s="59">
        <f>P625*Mitigations!$J$10</f>
        <v>8.8000000000000007</v>
      </c>
      <c r="D625" s="59">
        <f>Q625*Mitigations!$J$10</f>
        <v>7.9</v>
      </c>
      <c r="E625" s="59">
        <f>R625*Mitigations!$J$10</f>
        <v>7.5600000000000005</v>
      </c>
      <c r="F625" s="59">
        <f>S625*Mitigations!$J$10</f>
        <v>8.19</v>
      </c>
      <c r="G625" s="59">
        <f>T625*Mitigations!$K$10</f>
        <v>5</v>
      </c>
      <c r="H625" s="59">
        <f>U625*Mitigations!$K$10</f>
        <v>2</v>
      </c>
      <c r="I625" s="59">
        <f>V625*Mitigations!$K$10</f>
        <v>3</v>
      </c>
      <c r="J625" s="59">
        <f>W625*Mitigations!$K$10</f>
        <v>7</v>
      </c>
      <c r="K625" s="59">
        <f>X625*Mitigations!$L$10</f>
        <v>207</v>
      </c>
      <c r="L625" s="59">
        <f>Y625*Mitigations!$L$10</f>
        <v>18</v>
      </c>
      <c r="M625" s="59">
        <f>Z625*Mitigations!$L$10</f>
        <v>122</v>
      </c>
      <c r="N625" s="59">
        <f>AA625*Mitigations!$L$10</f>
        <v>36</v>
      </c>
      <c r="O625" s="59"/>
      <c r="P625" s="59">
        <v>8.8000000000000007</v>
      </c>
      <c r="Q625" s="59">
        <v>7.9</v>
      </c>
      <c r="R625" s="59">
        <v>7.5600000000000005</v>
      </c>
      <c r="S625" s="59">
        <v>8.19</v>
      </c>
      <c r="T625" s="59">
        <v>5</v>
      </c>
      <c r="U625" s="59">
        <v>2</v>
      </c>
      <c r="V625" s="59">
        <v>3</v>
      </c>
      <c r="W625" s="59">
        <v>7</v>
      </c>
      <c r="X625" s="59">
        <v>207</v>
      </c>
      <c r="Y625" s="59">
        <v>18</v>
      </c>
      <c r="Z625" s="59">
        <v>122</v>
      </c>
      <c r="AA625" s="59">
        <v>36</v>
      </c>
    </row>
    <row r="626" spans="1:27" x14ac:dyDescent="0.35">
      <c r="A626" s="59"/>
      <c r="B626" s="59"/>
      <c r="C626" s="59">
        <f>P626*Mitigations!$J$10</f>
        <v>11.2</v>
      </c>
      <c r="D626" s="59">
        <f>Q626*Mitigations!$J$10</f>
        <v>7.3</v>
      </c>
      <c r="E626" s="59">
        <f>R626*Mitigations!$J$10</f>
        <v>9.629999999999999</v>
      </c>
      <c r="F626" s="59">
        <f>S626*Mitigations!$J$10</f>
        <v>6.66</v>
      </c>
      <c r="G626" s="59">
        <f>T626*Mitigations!$K$10</f>
        <v>5</v>
      </c>
      <c r="H626" s="59">
        <f>U626*Mitigations!$K$10</f>
        <v>6</v>
      </c>
      <c r="I626" s="59">
        <f>V626*Mitigations!$K$10</f>
        <v>10</v>
      </c>
      <c r="J626" s="59">
        <f>W626*Mitigations!$K$10</f>
        <v>7</v>
      </c>
      <c r="K626" s="59">
        <f>X626*Mitigations!$L$10</f>
        <v>144</v>
      </c>
      <c r="L626" s="59">
        <f>Y626*Mitigations!$L$10</f>
        <v>34</v>
      </c>
      <c r="M626" s="59">
        <f>Z626*Mitigations!$L$10</f>
        <v>122</v>
      </c>
      <c r="N626" s="59">
        <f>AA626*Mitigations!$L$10</f>
        <v>39</v>
      </c>
      <c r="O626" s="59"/>
      <c r="P626" s="59">
        <v>11.2</v>
      </c>
      <c r="Q626" s="59">
        <v>7.3</v>
      </c>
      <c r="R626" s="59">
        <v>9.629999999999999</v>
      </c>
      <c r="S626" s="59">
        <v>6.66</v>
      </c>
      <c r="T626" s="59">
        <v>5</v>
      </c>
      <c r="U626" s="59">
        <v>6</v>
      </c>
      <c r="V626" s="59">
        <v>10</v>
      </c>
      <c r="W626" s="59">
        <v>7</v>
      </c>
      <c r="X626" s="59">
        <v>144</v>
      </c>
      <c r="Y626" s="59">
        <v>34</v>
      </c>
      <c r="Z626" s="59">
        <v>122</v>
      </c>
      <c r="AA626" s="59">
        <v>39</v>
      </c>
    </row>
    <row r="627" spans="1:27" x14ac:dyDescent="0.35">
      <c r="A627" s="59"/>
      <c r="B627" s="59"/>
      <c r="C627" s="59">
        <f>P627*Mitigations!$J$10</f>
        <v>10.8</v>
      </c>
      <c r="D627" s="59">
        <f>Q627*Mitigations!$J$10</f>
        <v>7.2</v>
      </c>
      <c r="E627" s="59">
        <f>R627*Mitigations!$J$10</f>
        <v>7.8299999999999992</v>
      </c>
      <c r="F627" s="59">
        <f>S627*Mitigations!$J$10</f>
        <v>7.2</v>
      </c>
      <c r="G627" s="59">
        <f>T627*Mitigations!$K$10</f>
        <v>5</v>
      </c>
      <c r="H627" s="59">
        <f>U627*Mitigations!$K$10</f>
        <v>7</v>
      </c>
      <c r="I627" s="59">
        <f>V627*Mitigations!$K$10</f>
        <v>5</v>
      </c>
      <c r="J627" s="59">
        <f>W627*Mitigations!$K$10</f>
        <v>3</v>
      </c>
      <c r="K627" s="59">
        <f>X627*Mitigations!$L$10</f>
        <v>116</v>
      </c>
      <c r="L627" s="59">
        <f>Y627*Mitigations!$L$10</f>
        <v>39</v>
      </c>
      <c r="M627" s="59">
        <f>Z627*Mitigations!$L$10</f>
        <v>69</v>
      </c>
      <c r="N627" s="59">
        <f>AA627*Mitigations!$L$10</f>
        <v>53</v>
      </c>
      <c r="O627" s="59"/>
      <c r="P627" s="59">
        <v>10.8</v>
      </c>
      <c r="Q627" s="59">
        <v>7.2</v>
      </c>
      <c r="R627" s="59">
        <v>7.8299999999999992</v>
      </c>
      <c r="S627" s="59">
        <v>7.2</v>
      </c>
      <c r="T627" s="59">
        <v>5</v>
      </c>
      <c r="U627" s="59">
        <v>7</v>
      </c>
      <c r="V627" s="59">
        <v>5</v>
      </c>
      <c r="W627" s="59">
        <v>3</v>
      </c>
      <c r="X627" s="59">
        <v>116</v>
      </c>
      <c r="Y627" s="59">
        <v>39</v>
      </c>
      <c r="Z627" s="59">
        <v>69</v>
      </c>
      <c r="AA627" s="59">
        <v>53</v>
      </c>
    </row>
    <row r="628" spans="1:27" x14ac:dyDescent="0.35">
      <c r="A628" s="59"/>
      <c r="B628" s="59"/>
      <c r="C628" s="59">
        <f>P628*Mitigations!$J$10</f>
        <v>8.1999999999999993</v>
      </c>
      <c r="D628" s="59">
        <f>Q628*Mitigations!$J$10</f>
        <v>7.9</v>
      </c>
      <c r="E628" s="59">
        <f>R628*Mitigations!$J$10</f>
        <v>9.2700000000000014</v>
      </c>
      <c r="F628" s="59">
        <f>S628*Mitigations!$J$10</f>
        <v>6.75</v>
      </c>
      <c r="G628" s="59">
        <f>T628*Mitigations!$K$10</f>
        <v>6</v>
      </c>
      <c r="H628" s="59">
        <f>U628*Mitigations!$K$10</f>
        <v>3</v>
      </c>
      <c r="I628" s="59">
        <f>V628*Mitigations!$K$10</f>
        <v>4</v>
      </c>
      <c r="J628" s="59">
        <f>W628*Mitigations!$K$10</f>
        <v>5</v>
      </c>
      <c r="K628" s="59">
        <f>X628*Mitigations!$L$10</f>
        <v>126</v>
      </c>
      <c r="L628" s="59">
        <f>Y628*Mitigations!$L$10</f>
        <v>72</v>
      </c>
      <c r="M628" s="59">
        <f>Z628*Mitigations!$L$10</f>
        <v>70</v>
      </c>
      <c r="N628" s="59">
        <f>AA628*Mitigations!$L$10</f>
        <v>24</v>
      </c>
      <c r="O628" s="59"/>
      <c r="P628" s="59">
        <v>8.1999999999999993</v>
      </c>
      <c r="Q628" s="59">
        <v>7.9</v>
      </c>
      <c r="R628" s="59">
        <v>9.2700000000000014</v>
      </c>
      <c r="S628" s="59">
        <v>6.75</v>
      </c>
      <c r="T628" s="59">
        <v>6</v>
      </c>
      <c r="U628" s="59">
        <v>3</v>
      </c>
      <c r="V628" s="59">
        <v>4</v>
      </c>
      <c r="W628" s="59">
        <v>5</v>
      </c>
      <c r="X628" s="59">
        <v>126</v>
      </c>
      <c r="Y628" s="59">
        <v>72</v>
      </c>
      <c r="Z628" s="59">
        <v>70</v>
      </c>
      <c r="AA628" s="59">
        <v>24</v>
      </c>
    </row>
    <row r="629" spans="1:27" x14ac:dyDescent="0.35">
      <c r="A629" s="59"/>
      <c r="B629" s="59"/>
      <c r="C629" s="59">
        <f>P629*Mitigations!$J$10</f>
        <v>8.3000000000000007</v>
      </c>
      <c r="D629" s="59">
        <f>Q629*Mitigations!$J$10</f>
        <v>6.3</v>
      </c>
      <c r="E629" s="59">
        <f>R629*Mitigations!$J$10</f>
        <v>8.01</v>
      </c>
      <c r="F629" s="59">
        <f>S629*Mitigations!$J$10</f>
        <v>6.66</v>
      </c>
      <c r="G629" s="59">
        <f>T629*Mitigations!$K$10</f>
        <v>5</v>
      </c>
      <c r="H629" s="59">
        <f>U629*Mitigations!$K$10</f>
        <v>2</v>
      </c>
      <c r="I629" s="59">
        <f>V629*Mitigations!$K$10</f>
        <v>9</v>
      </c>
      <c r="J629" s="59">
        <f>W629*Mitigations!$K$10</f>
        <v>5</v>
      </c>
      <c r="K629" s="59">
        <f>X629*Mitigations!$L$10</f>
        <v>122</v>
      </c>
      <c r="L629" s="59">
        <f>Y629*Mitigations!$L$10</f>
        <v>76</v>
      </c>
      <c r="M629" s="59">
        <f>Z629*Mitigations!$L$10</f>
        <v>80</v>
      </c>
      <c r="N629" s="59">
        <f>AA629*Mitigations!$L$10</f>
        <v>33</v>
      </c>
      <c r="O629" s="59"/>
      <c r="P629" s="59">
        <v>8.3000000000000007</v>
      </c>
      <c r="Q629" s="59">
        <v>6.3</v>
      </c>
      <c r="R629" s="59">
        <v>8.01</v>
      </c>
      <c r="S629" s="59">
        <v>6.66</v>
      </c>
      <c r="T629" s="59">
        <v>5</v>
      </c>
      <c r="U629" s="59">
        <v>2</v>
      </c>
      <c r="V629" s="59">
        <v>9</v>
      </c>
      <c r="W629" s="59">
        <v>5</v>
      </c>
      <c r="X629" s="59">
        <v>122</v>
      </c>
      <c r="Y629" s="59">
        <v>76</v>
      </c>
      <c r="Z629" s="59">
        <v>80</v>
      </c>
      <c r="AA629" s="59">
        <v>33</v>
      </c>
    </row>
    <row r="630" spans="1:27" x14ac:dyDescent="0.35">
      <c r="A630" s="59"/>
      <c r="B630" s="59"/>
      <c r="C630" s="59">
        <f>P630*Mitigations!$J$10</f>
        <v>10.5</v>
      </c>
      <c r="D630" s="59">
        <f>Q630*Mitigations!$J$10</f>
        <v>10.3</v>
      </c>
      <c r="E630" s="59">
        <f>R630*Mitigations!$J$10</f>
        <v>11.07</v>
      </c>
      <c r="F630" s="59">
        <f>S630*Mitigations!$J$10</f>
        <v>7.02</v>
      </c>
      <c r="G630" s="59">
        <f>T630*Mitigations!$K$10</f>
        <v>4</v>
      </c>
      <c r="H630" s="59">
        <f>U630*Mitigations!$K$10</f>
        <v>4</v>
      </c>
      <c r="I630" s="59">
        <f>V630*Mitigations!$K$10</f>
        <v>4</v>
      </c>
      <c r="J630" s="59">
        <f>W630*Mitigations!$K$10</f>
        <v>3</v>
      </c>
      <c r="K630" s="59">
        <f>X630*Mitigations!$L$10</f>
        <v>145</v>
      </c>
      <c r="L630" s="59">
        <f>Y630*Mitigations!$L$10</f>
        <v>40</v>
      </c>
      <c r="M630" s="59">
        <f>Z630*Mitigations!$L$10</f>
        <v>127</v>
      </c>
      <c r="N630" s="59">
        <f>AA630*Mitigations!$L$10</f>
        <v>90</v>
      </c>
      <c r="O630" s="59"/>
      <c r="P630" s="59">
        <v>10.5</v>
      </c>
      <c r="Q630" s="59">
        <v>10.3</v>
      </c>
      <c r="R630" s="59">
        <v>11.07</v>
      </c>
      <c r="S630" s="59">
        <v>7.02</v>
      </c>
      <c r="T630" s="59">
        <v>4</v>
      </c>
      <c r="U630" s="59">
        <v>4</v>
      </c>
      <c r="V630" s="59">
        <v>4</v>
      </c>
      <c r="W630" s="59">
        <v>3</v>
      </c>
      <c r="X630" s="59">
        <v>145</v>
      </c>
      <c r="Y630" s="59">
        <v>40</v>
      </c>
      <c r="Z630" s="59">
        <v>127</v>
      </c>
      <c r="AA630" s="59">
        <v>90</v>
      </c>
    </row>
    <row r="631" spans="1:27" x14ac:dyDescent="0.35">
      <c r="A631" s="59"/>
      <c r="B631" s="59"/>
      <c r="C631" s="59">
        <f>P631*Mitigations!$J$10</f>
        <v>10.3</v>
      </c>
      <c r="D631" s="59">
        <f>Q631*Mitigations!$J$10</f>
        <v>9.1</v>
      </c>
      <c r="E631" s="59">
        <f>R631*Mitigations!$J$10</f>
        <v>7.74</v>
      </c>
      <c r="F631" s="59">
        <f>S631*Mitigations!$J$10</f>
        <v>7.4700000000000006</v>
      </c>
      <c r="G631" s="59">
        <f>T631*Mitigations!$K$10</f>
        <v>2</v>
      </c>
      <c r="H631" s="59">
        <f>U631*Mitigations!$K$10</f>
        <v>3</v>
      </c>
      <c r="I631" s="59">
        <f>V631*Mitigations!$K$10</f>
        <v>1</v>
      </c>
      <c r="J631" s="59">
        <f>W631*Mitigations!$K$10</f>
        <v>3</v>
      </c>
      <c r="K631" s="59">
        <f>X631*Mitigations!$L$10</f>
        <v>85</v>
      </c>
      <c r="L631" s="59">
        <f>Y631*Mitigations!$L$10</f>
        <v>26</v>
      </c>
      <c r="M631" s="59">
        <f>Z631*Mitigations!$L$10</f>
        <v>135</v>
      </c>
      <c r="N631" s="59">
        <f>AA631*Mitigations!$L$10</f>
        <v>35</v>
      </c>
      <c r="O631" s="59"/>
      <c r="P631" s="59">
        <v>10.3</v>
      </c>
      <c r="Q631" s="59">
        <v>9.1</v>
      </c>
      <c r="R631" s="59">
        <v>7.74</v>
      </c>
      <c r="S631" s="59">
        <v>7.4700000000000006</v>
      </c>
      <c r="T631" s="59">
        <v>2</v>
      </c>
      <c r="U631" s="59">
        <v>3</v>
      </c>
      <c r="V631" s="59">
        <v>1</v>
      </c>
      <c r="W631" s="59">
        <v>3</v>
      </c>
      <c r="X631" s="59">
        <v>85</v>
      </c>
      <c r="Y631" s="59">
        <v>26</v>
      </c>
      <c r="Z631" s="59">
        <v>135</v>
      </c>
      <c r="AA631" s="59">
        <v>35</v>
      </c>
    </row>
    <row r="632" spans="1:27" x14ac:dyDescent="0.35">
      <c r="A632" s="59"/>
      <c r="B632" s="59"/>
      <c r="C632" s="59">
        <f>P632*Mitigations!$J$10</f>
        <v>11.5</v>
      </c>
      <c r="D632" s="59">
        <f>Q632*Mitigations!$J$10</f>
        <v>8.1</v>
      </c>
      <c r="E632" s="59">
        <f>R632*Mitigations!$J$10</f>
        <v>10.08</v>
      </c>
      <c r="F632" s="59">
        <f>S632*Mitigations!$J$10</f>
        <v>6.2100000000000009</v>
      </c>
      <c r="G632" s="59">
        <f>T632*Mitigations!$K$10</f>
        <v>6</v>
      </c>
      <c r="H632" s="59">
        <f>U632*Mitigations!$K$10</f>
        <v>9</v>
      </c>
      <c r="I632" s="59">
        <f>V632*Mitigations!$K$10</f>
        <v>5</v>
      </c>
      <c r="J632" s="59">
        <f>W632*Mitigations!$K$10</f>
        <v>6</v>
      </c>
      <c r="K632" s="59">
        <f>X632*Mitigations!$L$10</f>
        <v>168</v>
      </c>
      <c r="L632" s="59">
        <f>Y632*Mitigations!$L$10</f>
        <v>58</v>
      </c>
      <c r="M632" s="59">
        <f>Z632*Mitigations!$L$10</f>
        <v>50</v>
      </c>
      <c r="N632" s="59">
        <f>AA632*Mitigations!$L$10</f>
        <v>27</v>
      </c>
      <c r="O632" s="59"/>
      <c r="P632" s="59">
        <v>11.5</v>
      </c>
      <c r="Q632" s="59">
        <v>8.1</v>
      </c>
      <c r="R632" s="59">
        <v>10.08</v>
      </c>
      <c r="S632" s="59">
        <v>6.2100000000000009</v>
      </c>
      <c r="T632" s="59">
        <v>6</v>
      </c>
      <c r="U632" s="59">
        <v>9</v>
      </c>
      <c r="V632" s="59">
        <v>5</v>
      </c>
      <c r="W632" s="59">
        <v>6</v>
      </c>
      <c r="X632" s="59">
        <v>168</v>
      </c>
      <c r="Y632" s="59">
        <v>58</v>
      </c>
      <c r="Z632" s="59">
        <v>50</v>
      </c>
      <c r="AA632" s="59">
        <v>27</v>
      </c>
    </row>
    <row r="633" spans="1:27" x14ac:dyDescent="0.35">
      <c r="A633" s="59"/>
      <c r="B633" s="59"/>
      <c r="C633" s="59">
        <f>P633*Mitigations!$J$10</f>
        <v>6.9</v>
      </c>
      <c r="D633" s="59">
        <f>Q633*Mitigations!$J$10</f>
        <v>6.5</v>
      </c>
      <c r="E633" s="59">
        <f>R633*Mitigations!$J$10</f>
        <v>9</v>
      </c>
      <c r="F633" s="59">
        <f>S633*Mitigations!$J$10</f>
        <v>6.57</v>
      </c>
      <c r="G633" s="59">
        <f>T633*Mitigations!$K$10</f>
        <v>4</v>
      </c>
      <c r="H633" s="59">
        <f>U633*Mitigations!$K$10</f>
        <v>1</v>
      </c>
      <c r="I633" s="59">
        <f>V633*Mitigations!$K$10</f>
        <v>5</v>
      </c>
      <c r="J633" s="59">
        <f>W633*Mitigations!$K$10</f>
        <v>6</v>
      </c>
      <c r="K633" s="59">
        <f>X633*Mitigations!$L$10</f>
        <v>245</v>
      </c>
      <c r="L633" s="59">
        <f>Y633*Mitigations!$L$10</f>
        <v>24</v>
      </c>
      <c r="M633" s="59">
        <f>Z633*Mitigations!$L$10</f>
        <v>79</v>
      </c>
      <c r="N633" s="59">
        <f>AA633*Mitigations!$L$10</f>
        <v>44</v>
      </c>
      <c r="O633" s="59"/>
      <c r="P633" s="59">
        <v>6.9</v>
      </c>
      <c r="Q633" s="59">
        <v>6.5</v>
      </c>
      <c r="R633" s="59">
        <v>9</v>
      </c>
      <c r="S633" s="59">
        <v>6.57</v>
      </c>
      <c r="T633" s="59">
        <v>4</v>
      </c>
      <c r="U633" s="59">
        <v>1</v>
      </c>
      <c r="V633" s="59">
        <v>5</v>
      </c>
      <c r="W633" s="59">
        <v>6</v>
      </c>
      <c r="X633" s="59">
        <v>245</v>
      </c>
      <c r="Y633" s="59">
        <v>24</v>
      </c>
      <c r="Z633" s="59">
        <v>79</v>
      </c>
      <c r="AA633" s="59">
        <v>44</v>
      </c>
    </row>
    <row r="634" spans="1:27" x14ac:dyDescent="0.35">
      <c r="A634" s="59"/>
      <c r="B634" s="59"/>
      <c r="C634" s="59">
        <f>P634*Mitigations!$J$10</f>
        <v>7.7</v>
      </c>
      <c r="D634" s="59">
        <f>Q634*Mitigations!$J$10</f>
        <v>9.6</v>
      </c>
      <c r="E634" s="59">
        <f>R634*Mitigations!$J$10</f>
        <v>8.91</v>
      </c>
      <c r="F634" s="59">
        <f>S634*Mitigations!$J$10</f>
        <v>6.9300000000000006</v>
      </c>
      <c r="G634" s="59">
        <f>T634*Mitigations!$K$10</f>
        <v>5</v>
      </c>
      <c r="H634" s="59">
        <f>U634*Mitigations!$K$10</f>
        <v>2</v>
      </c>
      <c r="I634" s="59">
        <f>V634*Mitigations!$K$10</f>
        <v>5</v>
      </c>
      <c r="J634" s="59">
        <f>W634*Mitigations!$K$10</f>
        <v>5</v>
      </c>
      <c r="K634" s="59">
        <f>X634*Mitigations!$L$10</f>
        <v>95</v>
      </c>
      <c r="L634" s="59">
        <f>Y634*Mitigations!$L$10</f>
        <v>73</v>
      </c>
      <c r="M634" s="59">
        <f>Z634*Mitigations!$L$10</f>
        <v>51</v>
      </c>
      <c r="N634" s="59">
        <f>AA634*Mitigations!$L$10</f>
        <v>46</v>
      </c>
      <c r="O634" s="59"/>
      <c r="P634" s="59">
        <v>7.7</v>
      </c>
      <c r="Q634" s="59">
        <v>9.6</v>
      </c>
      <c r="R634" s="59">
        <v>8.91</v>
      </c>
      <c r="S634" s="59">
        <v>6.9300000000000006</v>
      </c>
      <c r="T634" s="59">
        <v>5</v>
      </c>
      <c r="U634" s="59">
        <v>2</v>
      </c>
      <c r="V634" s="59">
        <v>5</v>
      </c>
      <c r="W634" s="59">
        <v>5</v>
      </c>
      <c r="X634" s="59">
        <v>95</v>
      </c>
      <c r="Y634" s="59">
        <v>73</v>
      </c>
      <c r="Z634" s="59">
        <v>51</v>
      </c>
      <c r="AA634" s="59">
        <v>46</v>
      </c>
    </row>
    <row r="635" spans="1:27" x14ac:dyDescent="0.35">
      <c r="A635" s="59"/>
      <c r="B635" s="59"/>
      <c r="C635" s="59">
        <f>P635*Mitigations!$J$10</f>
        <v>8.3000000000000007</v>
      </c>
      <c r="D635" s="59">
        <f>Q635*Mitigations!$J$10</f>
        <v>8.8000000000000007</v>
      </c>
      <c r="E635" s="59">
        <f>R635*Mitigations!$J$10</f>
        <v>10.35</v>
      </c>
      <c r="F635" s="59">
        <f>S635*Mitigations!$J$10</f>
        <v>7.29</v>
      </c>
      <c r="G635" s="59">
        <f>T635*Mitigations!$K$10</f>
        <v>4</v>
      </c>
      <c r="H635" s="59">
        <f>U635*Mitigations!$K$10</f>
        <v>3</v>
      </c>
      <c r="I635" s="59">
        <f>V635*Mitigations!$K$10</f>
        <v>9</v>
      </c>
      <c r="J635" s="59">
        <f>W635*Mitigations!$K$10</f>
        <v>8</v>
      </c>
      <c r="K635" s="59">
        <f>X635*Mitigations!$L$10</f>
        <v>73</v>
      </c>
      <c r="L635" s="59">
        <f>Y635*Mitigations!$L$10</f>
        <v>16</v>
      </c>
      <c r="M635" s="59">
        <f>Z635*Mitigations!$L$10</f>
        <v>38</v>
      </c>
      <c r="N635" s="59">
        <f>AA635*Mitigations!$L$10</f>
        <v>89</v>
      </c>
      <c r="O635" s="59"/>
      <c r="P635" s="59">
        <v>8.3000000000000007</v>
      </c>
      <c r="Q635" s="59">
        <v>8.8000000000000007</v>
      </c>
      <c r="R635" s="59">
        <v>10.35</v>
      </c>
      <c r="S635" s="59">
        <v>7.29</v>
      </c>
      <c r="T635" s="59">
        <v>4</v>
      </c>
      <c r="U635" s="59">
        <v>3</v>
      </c>
      <c r="V635" s="59">
        <v>9</v>
      </c>
      <c r="W635" s="59">
        <v>8</v>
      </c>
      <c r="X635" s="59">
        <v>73</v>
      </c>
      <c r="Y635" s="59">
        <v>16</v>
      </c>
      <c r="Z635" s="59">
        <v>38</v>
      </c>
      <c r="AA635" s="59">
        <v>89</v>
      </c>
    </row>
    <row r="636" spans="1:27" x14ac:dyDescent="0.35">
      <c r="A636" s="59"/>
      <c r="B636" s="59"/>
      <c r="C636" s="59">
        <f>P636*Mitigations!$J$10</f>
        <v>10.1</v>
      </c>
      <c r="D636" s="59">
        <f>Q636*Mitigations!$J$10</f>
        <v>10</v>
      </c>
      <c r="E636" s="59">
        <f>R636*Mitigations!$J$10</f>
        <v>10.89</v>
      </c>
      <c r="F636" s="59">
        <f>S636*Mitigations!$J$10</f>
        <v>7.4700000000000006</v>
      </c>
      <c r="G636" s="59">
        <f>T636*Mitigations!$K$10</f>
        <v>8</v>
      </c>
      <c r="H636" s="59">
        <f>U636*Mitigations!$K$10</f>
        <v>3</v>
      </c>
      <c r="I636" s="59">
        <f>V636*Mitigations!$K$10</f>
        <v>4</v>
      </c>
      <c r="J636" s="59">
        <f>W636*Mitigations!$K$10</f>
        <v>8</v>
      </c>
      <c r="K636" s="59">
        <f>X636*Mitigations!$L$10</f>
        <v>115</v>
      </c>
      <c r="L636" s="59">
        <f>Y636*Mitigations!$L$10</f>
        <v>41</v>
      </c>
      <c r="M636" s="59">
        <f>Z636*Mitigations!$L$10</f>
        <v>88</v>
      </c>
      <c r="N636" s="59">
        <f>AA636*Mitigations!$L$10</f>
        <v>40</v>
      </c>
      <c r="O636" s="59"/>
      <c r="P636" s="59">
        <v>10.1</v>
      </c>
      <c r="Q636" s="59">
        <v>10</v>
      </c>
      <c r="R636" s="59">
        <v>10.89</v>
      </c>
      <c r="S636" s="59">
        <v>7.4700000000000006</v>
      </c>
      <c r="T636" s="59">
        <v>8</v>
      </c>
      <c r="U636" s="59">
        <v>3</v>
      </c>
      <c r="V636" s="59">
        <v>4</v>
      </c>
      <c r="W636" s="59">
        <v>8</v>
      </c>
      <c r="X636" s="59">
        <v>115</v>
      </c>
      <c r="Y636" s="59">
        <v>41</v>
      </c>
      <c r="Z636" s="59">
        <v>88</v>
      </c>
      <c r="AA636" s="59">
        <v>40</v>
      </c>
    </row>
    <row r="637" spans="1:27" x14ac:dyDescent="0.35">
      <c r="A637" s="59"/>
      <c r="B637" s="59"/>
      <c r="C637" s="59">
        <f>P637*Mitigations!$J$10</f>
        <v>15.1</v>
      </c>
      <c r="D637" s="59">
        <f>Q637*Mitigations!$J$10</f>
        <v>7.9</v>
      </c>
      <c r="E637" s="59">
        <f>R637*Mitigations!$J$10</f>
        <v>7.8299999999999992</v>
      </c>
      <c r="F637" s="59">
        <f>S637*Mitigations!$J$10</f>
        <v>8.01</v>
      </c>
      <c r="G637" s="59">
        <f>T637*Mitigations!$K$10</f>
        <v>5</v>
      </c>
      <c r="H637" s="59">
        <f>U637*Mitigations!$K$10</f>
        <v>3</v>
      </c>
      <c r="I637" s="59">
        <f>V637*Mitigations!$K$10</f>
        <v>5</v>
      </c>
      <c r="J637" s="59">
        <f>W637*Mitigations!$K$10</f>
        <v>3</v>
      </c>
      <c r="K637" s="59">
        <f>X637*Mitigations!$L$10</f>
        <v>94</v>
      </c>
      <c r="L637" s="59">
        <f>Y637*Mitigations!$L$10</f>
        <v>52</v>
      </c>
      <c r="M637" s="59">
        <f>Z637*Mitigations!$L$10</f>
        <v>76</v>
      </c>
      <c r="N637" s="59">
        <f>AA637*Mitigations!$L$10</f>
        <v>47</v>
      </c>
      <c r="O637" s="59"/>
      <c r="P637" s="59">
        <v>15.1</v>
      </c>
      <c r="Q637" s="59">
        <v>7.9</v>
      </c>
      <c r="R637" s="59">
        <v>7.8299999999999992</v>
      </c>
      <c r="S637" s="59">
        <v>8.01</v>
      </c>
      <c r="T637" s="59">
        <v>5</v>
      </c>
      <c r="U637" s="59">
        <v>3</v>
      </c>
      <c r="V637" s="59">
        <v>5</v>
      </c>
      <c r="W637" s="59">
        <v>3</v>
      </c>
      <c r="X637" s="59">
        <v>94</v>
      </c>
      <c r="Y637" s="59">
        <v>52</v>
      </c>
      <c r="Z637" s="59">
        <v>76</v>
      </c>
      <c r="AA637" s="59">
        <v>47</v>
      </c>
    </row>
    <row r="638" spans="1:27" x14ac:dyDescent="0.35">
      <c r="A638" s="59"/>
      <c r="B638" s="59"/>
      <c r="C638" s="59">
        <f>P638*Mitigations!$J$10</f>
        <v>8.6999999999999993</v>
      </c>
      <c r="D638" s="59">
        <f>Q638*Mitigations!$J$10</f>
        <v>9.6</v>
      </c>
      <c r="E638" s="59">
        <f>R638*Mitigations!$J$10</f>
        <v>7.29</v>
      </c>
      <c r="F638" s="59">
        <f>S638*Mitigations!$J$10</f>
        <v>7.2</v>
      </c>
      <c r="G638" s="59">
        <f>T638*Mitigations!$K$10</f>
        <v>3</v>
      </c>
      <c r="H638" s="59">
        <f>U638*Mitigations!$K$10</f>
        <v>3</v>
      </c>
      <c r="I638" s="59">
        <f>V638*Mitigations!$K$10</f>
        <v>4</v>
      </c>
      <c r="J638" s="59">
        <f>W638*Mitigations!$K$10</f>
        <v>6</v>
      </c>
      <c r="K638" s="59">
        <f>X638*Mitigations!$L$10</f>
        <v>142</v>
      </c>
      <c r="L638" s="59">
        <f>Y638*Mitigations!$L$10</f>
        <v>60</v>
      </c>
      <c r="M638" s="59">
        <f>Z638*Mitigations!$L$10</f>
        <v>58</v>
      </c>
      <c r="N638" s="59">
        <f>AA638*Mitigations!$L$10</f>
        <v>45</v>
      </c>
      <c r="O638" s="59"/>
      <c r="P638" s="59">
        <v>8.6999999999999993</v>
      </c>
      <c r="Q638" s="59">
        <v>9.6</v>
      </c>
      <c r="R638" s="59">
        <v>7.29</v>
      </c>
      <c r="S638" s="59">
        <v>7.2</v>
      </c>
      <c r="T638" s="59">
        <v>3</v>
      </c>
      <c r="U638" s="59">
        <v>3</v>
      </c>
      <c r="V638" s="59">
        <v>4</v>
      </c>
      <c r="W638" s="59">
        <v>6</v>
      </c>
      <c r="X638" s="59">
        <v>142</v>
      </c>
      <c r="Y638" s="59">
        <v>60</v>
      </c>
      <c r="Z638" s="59">
        <v>58</v>
      </c>
      <c r="AA638" s="59">
        <v>45</v>
      </c>
    </row>
    <row r="639" spans="1:27" x14ac:dyDescent="0.35">
      <c r="A639" s="59"/>
      <c r="B639" s="59"/>
      <c r="C639" s="59">
        <f>P639*Mitigations!$J$10</f>
        <v>10.7</v>
      </c>
      <c r="D639" s="59">
        <f>Q639*Mitigations!$J$10</f>
        <v>6.6</v>
      </c>
      <c r="E639" s="59">
        <f>R639*Mitigations!$J$10</f>
        <v>11.610000000000001</v>
      </c>
      <c r="F639" s="59">
        <f>S639*Mitigations!$J$10</f>
        <v>7.02</v>
      </c>
      <c r="G639" s="59">
        <f>T639*Mitigations!$K$10</f>
        <v>2</v>
      </c>
      <c r="H639" s="59">
        <f>U639*Mitigations!$K$10</f>
        <v>2</v>
      </c>
      <c r="I639" s="59">
        <f>V639*Mitigations!$K$10</f>
        <v>5</v>
      </c>
      <c r="J639" s="59">
        <f>W639*Mitigations!$K$10</f>
        <v>7</v>
      </c>
      <c r="K639" s="59">
        <f>X639*Mitigations!$L$10</f>
        <v>149</v>
      </c>
      <c r="L639" s="59">
        <f>Y639*Mitigations!$L$10</f>
        <v>55</v>
      </c>
      <c r="M639" s="59">
        <f>Z639*Mitigations!$L$10</f>
        <v>109</v>
      </c>
      <c r="N639" s="59">
        <f>AA639*Mitigations!$L$10</f>
        <v>57</v>
      </c>
      <c r="O639" s="59"/>
      <c r="P639" s="59">
        <v>10.7</v>
      </c>
      <c r="Q639" s="59">
        <v>6.6</v>
      </c>
      <c r="R639" s="59">
        <v>11.610000000000001</v>
      </c>
      <c r="S639" s="59">
        <v>7.02</v>
      </c>
      <c r="T639" s="59">
        <v>2</v>
      </c>
      <c r="U639" s="59">
        <v>2</v>
      </c>
      <c r="V639" s="59">
        <v>5</v>
      </c>
      <c r="W639" s="59">
        <v>7</v>
      </c>
      <c r="X639" s="59">
        <v>149</v>
      </c>
      <c r="Y639" s="59">
        <v>55</v>
      </c>
      <c r="Z639" s="59">
        <v>109</v>
      </c>
      <c r="AA639" s="59">
        <v>57</v>
      </c>
    </row>
    <row r="640" spans="1:27" x14ac:dyDescent="0.35">
      <c r="A640" s="59"/>
      <c r="B640" s="59"/>
      <c r="C640" s="59">
        <f>P640*Mitigations!$J$10</f>
        <v>10.5</v>
      </c>
      <c r="D640" s="59">
        <f>Q640*Mitigations!$J$10</f>
        <v>11.1</v>
      </c>
      <c r="E640" s="59">
        <f>R640*Mitigations!$J$10</f>
        <v>10.35</v>
      </c>
      <c r="F640" s="59">
        <f>S640*Mitigations!$J$10</f>
        <v>6.75</v>
      </c>
      <c r="G640" s="59">
        <f>T640*Mitigations!$K$10</f>
        <v>2</v>
      </c>
      <c r="H640" s="59">
        <f>U640*Mitigations!$K$10</f>
        <v>5</v>
      </c>
      <c r="I640" s="59">
        <f>V640*Mitigations!$K$10</f>
        <v>7</v>
      </c>
      <c r="J640" s="59">
        <f>W640*Mitigations!$K$10</f>
        <v>11</v>
      </c>
      <c r="K640" s="59">
        <f>X640*Mitigations!$L$10</f>
        <v>177</v>
      </c>
      <c r="L640" s="59">
        <f>Y640*Mitigations!$L$10</f>
        <v>23</v>
      </c>
      <c r="M640" s="59">
        <f>Z640*Mitigations!$L$10</f>
        <v>78</v>
      </c>
      <c r="N640" s="59">
        <f>AA640*Mitigations!$L$10</f>
        <v>65</v>
      </c>
      <c r="O640" s="59"/>
      <c r="P640" s="59">
        <v>10.5</v>
      </c>
      <c r="Q640" s="59">
        <v>11.1</v>
      </c>
      <c r="R640" s="59">
        <v>10.35</v>
      </c>
      <c r="S640" s="59">
        <v>6.75</v>
      </c>
      <c r="T640" s="59">
        <v>2</v>
      </c>
      <c r="U640" s="59">
        <v>5</v>
      </c>
      <c r="V640" s="59">
        <v>7</v>
      </c>
      <c r="W640" s="59">
        <v>11</v>
      </c>
      <c r="X640" s="59">
        <v>177</v>
      </c>
      <c r="Y640" s="59">
        <v>23</v>
      </c>
      <c r="Z640" s="59">
        <v>78</v>
      </c>
      <c r="AA640" s="59">
        <v>65</v>
      </c>
    </row>
    <row r="641" spans="1:27" x14ac:dyDescent="0.35">
      <c r="A641" s="59"/>
      <c r="B641" s="59"/>
      <c r="C641" s="59">
        <f>P641*Mitigations!$J$10</f>
        <v>10.8</v>
      </c>
      <c r="D641" s="59">
        <f>Q641*Mitigations!$J$10</f>
        <v>8.8000000000000007</v>
      </c>
      <c r="E641" s="59">
        <f>R641*Mitigations!$J$10</f>
        <v>13.32</v>
      </c>
      <c r="F641" s="59">
        <f>S641*Mitigations!$J$10</f>
        <v>6.57</v>
      </c>
      <c r="G641" s="59">
        <f>T641*Mitigations!$K$10</f>
        <v>4</v>
      </c>
      <c r="H641" s="59">
        <f>U641*Mitigations!$K$10</f>
        <v>4</v>
      </c>
      <c r="I641" s="59">
        <f>V641*Mitigations!$K$10</f>
        <v>4</v>
      </c>
      <c r="J641" s="59">
        <f>W641*Mitigations!$K$10</f>
        <v>4</v>
      </c>
      <c r="K641" s="59">
        <f>X641*Mitigations!$L$10</f>
        <v>71</v>
      </c>
      <c r="L641" s="59">
        <f>Y641*Mitigations!$L$10</f>
        <v>42</v>
      </c>
      <c r="M641" s="59">
        <f>Z641*Mitigations!$L$10</f>
        <v>88</v>
      </c>
      <c r="N641" s="59">
        <f>AA641*Mitigations!$L$10</f>
        <v>79</v>
      </c>
      <c r="O641" s="59"/>
      <c r="P641" s="59">
        <v>10.8</v>
      </c>
      <c r="Q641" s="59">
        <v>8.8000000000000007</v>
      </c>
      <c r="R641" s="59">
        <v>13.32</v>
      </c>
      <c r="S641" s="59">
        <v>6.57</v>
      </c>
      <c r="T641" s="59">
        <v>4</v>
      </c>
      <c r="U641" s="59">
        <v>4</v>
      </c>
      <c r="V641" s="59">
        <v>4</v>
      </c>
      <c r="W641" s="59">
        <v>4</v>
      </c>
      <c r="X641" s="59">
        <v>71</v>
      </c>
      <c r="Y641" s="59">
        <v>42</v>
      </c>
      <c r="Z641" s="59">
        <v>88</v>
      </c>
      <c r="AA641" s="59">
        <v>79</v>
      </c>
    </row>
    <row r="642" spans="1:27" x14ac:dyDescent="0.35">
      <c r="A642" s="59"/>
      <c r="B642" s="59"/>
      <c r="C642" s="59">
        <f>P642*Mitigations!$J$10</f>
        <v>8.6999999999999993</v>
      </c>
      <c r="D642" s="59">
        <f>Q642*Mitigations!$J$10</f>
        <v>9</v>
      </c>
      <c r="E642" s="59">
        <f>R642*Mitigations!$J$10</f>
        <v>11.34</v>
      </c>
      <c r="F642" s="59">
        <f>S642*Mitigations!$J$10</f>
        <v>9.7200000000000006</v>
      </c>
      <c r="G642" s="59">
        <f>T642*Mitigations!$K$10</f>
        <v>4</v>
      </c>
      <c r="H642" s="59">
        <f>U642*Mitigations!$K$10</f>
        <v>2</v>
      </c>
      <c r="I642" s="59">
        <f>V642*Mitigations!$K$10</f>
        <v>3</v>
      </c>
      <c r="J642" s="59">
        <f>W642*Mitigations!$K$10</f>
        <v>8</v>
      </c>
      <c r="K642" s="59">
        <f>X642*Mitigations!$L$10</f>
        <v>163</v>
      </c>
      <c r="L642" s="59">
        <f>Y642*Mitigations!$L$10</f>
        <v>32</v>
      </c>
      <c r="M642" s="59">
        <f>Z642*Mitigations!$L$10</f>
        <v>78</v>
      </c>
      <c r="N642" s="59">
        <f>AA642*Mitigations!$L$10</f>
        <v>82</v>
      </c>
      <c r="O642" s="59"/>
      <c r="P642" s="59">
        <v>8.6999999999999993</v>
      </c>
      <c r="Q642" s="59">
        <v>9</v>
      </c>
      <c r="R642" s="59">
        <v>11.34</v>
      </c>
      <c r="S642" s="59">
        <v>9.7200000000000006</v>
      </c>
      <c r="T642" s="59">
        <v>4</v>
      </c>
      <c r="U642" s="59">
        <v>2</v>
      </c>
      <c r="V642" s="59">
        <v>3</v>
      </c>
      <c r="W642" s="59">
        <v>8</v>
      </c>
      <c r="X642" s="59">
        <v>163</v>
      </c>
      <c r="Y642" s="59">
        <v>32</v>
      </c>
      <c r="Z642" s="59">
        <v>78</v>
      </c>
      <c r="AA642" s="59">
        <v>82</v>
      </c>
    </row>
    <row r="643" spans="1:27" x14ac:dyDescent="0.35">
      <c r="A643" s="59"/>
      <c r="B643" s="59"/>
      <c r="C643" s="59">
        <f>P643*Mitigations!$J$10</f>
        <v>9.3000000000000007</v>
      </c>
      <c r="D643" s="59">
        <f>Q643*Mitigations!$J$10</f>
        <v>7.1</v>
      </c>
      <c r="E643" s="59">
        <f>R643*Mitigations!$J$10</f>
        <v>7.8299999999999992</v>
      </c>
      <c r="F643" s="59">
        <f>S643*Mitigations!$J$10</f>
        <v>8.370000000000001</v>
      </c>
      <c r="G643" s="59">
        <f>T643*Mitigations!$K$10</f>
        <v>9</v>
      </c>
      <c r="H643" s="59">
        <f>U643*Mitigations!$K$10</f>
        <v>6</v>
      </c>
      <c r="I643" s="59">
        <f>V643*Mitigations!$K$10</f>
        <v>8</v>
      </c>
      <c r="J643" s="59">
        <f>W643*Mitigations!$K$10</f>
        <v>4</v>
      </c>
      <c r="K643" s="59">
        <f>X643*Mitigations!$L$10</f>
        <v>88</v>
      </c>
      <c r="L643" s="59">
        <f>Y643*Mitigations!$L$10</f>
        <v>29</v>
      </c>
      <c r="M643" s="59">
        <f>Z643*Mitigations!$L$10</f>
        <v>74</v>
      </c>
      <c r="N643" s="59">
        <f>AA643*Mitigations!$L$10</f>
        <v>49</v>
      </c>
      <c r="O643" s="59"/>
      <c r="P643" s="59">
        <v>9.3000000000000007</v>
      </c>
      <c r="Q643" s="59">
        <v>7.1</v>
      </c>
      <c r="R643" s="59">
        <v>7.8299999999999992</v>
      </c>
      <c r="S643" s="59">
        <v>8.370000000000001</v>
      </c>
      <c r="T643" s="59">
        <v>9</v>
      </c>
      <c r="U643" s="59">
        <v>6</v>
      </c>
      <c r="V643" s="59">
        <v>8</v>
      </c>
      <c r="W643" s="59">
        <v>4</v>
      </c>
      <c r="X643" s="59">
        <v>88</v>
      </c>
      <c r="Y643" s="59">
        <v>29</v>
      </c>
      <c r="Z643" s="59">
        <v>74</v>
      </c>
      <c r="AA643" s="59">
        <v>49</v>
      </c>
    </row>
    <row r="644" spans="1:27" x14ac:dyDescent="0.35">
      <c r="A644" s="59"/>
      <c r="B644" s="59"/>
      <c r="C644" s="59">
        <f>P644*Mitigations!$J$10</f>
        <v>7.5</v>
      </c>
      <c r="D644" s="59">
        <f>Q644*Mitigations!$J$10</f>
        <v>10</v>
      </c>
      <c r="E644" s="59">
        <f>R644*Mitigations!$J$10</f>
        <v>9.2700000000000014</v>
      </c>
      <c r="F644" s="59">
        <f>S644*Mitigations!$J$10</f>
        <v>6.75</v>
      </c>
      <c r="G644" s="59">
        <f>T644*Mitigations!$K$10</f>
        <v>4</v>
      </c>
      <c r="H644" s="59">
        <f>U644*Mitigations!$K$10</f>
        <v>1</v>
      </c>
      <c r="I644" s="59">
        <f>V644*Mitigations!$K$10</f>
        <v>12</v>
      </c>
      <c r="J644" s="59">
        <f>W644*Mitigations!$K$10</f>
        <v>8</v>
      </c>
      <c r="K644" s="59">
        <f>X644*Mitigations!$L$10</f>
        <v>210</v>
      </c>
      <c r="L644" s="59">
        <f>Y644*Mitigations!$L$10</f>
        <v>13</v>
      </c>
      <c r="M644" s="59">
        <f>Z644*Mitigations!$L$10</f>
        <v>73</v>
      </c>
      <c r="N644" s="59">
        <f>AA644*Mitigations!$L$10</f>
        <v>67</v>
      </c>
      <c r="O644" s="59"/>
      <c r="P644" s="59">
        <v>7.5</v>
      </c>
      <c r="Q644" s="59">
        <v>10</v>
      </c>
      <c r="R644" s="59">
        <v>9.2700000000000014</v>
      </c>
      <c r="S644" s="59">
        <v>6.75</v>
      </c>
      <c r="T644" s="59">
        <v>4</v>
      </c>
      <c r="U644" s="59">
        <v>1</v>
      </c>
      <c r="V644" s="59">
        <v>12</v>
      </c>
      <c r="W644" s="59">
        <v>8</v>
      </c>
      <c r="X644" s="59">
        <v>210</v>
      </c>
      <c r="Y644" s="59">
        <v>13</v>
      </c>
      <c r="Z644" s="59">
        <v>73</v>
      </c>
      <c r="AA644" s="59">
        <v>67</v>
      </c>
    </row>
    <row r="645" spans="1:27" x14ac:dyDescent="0.35">
      <c r="A645" s="59"/>
      <c r="B645" s="59"/>
      <c r="C645" s="59">
        <f>P645*Mitigations!$J$10</f>
        <v>12.3</v>
      </c>
      <c r="D645" s="59">
        <f>Q645*Mitigations!$J$10</f>
        <v>9.3000000000000007</v>
      </c>
      <c r="E645" s="59">
        <f>R645*Mitigations!$J$10</f>
        <v>9.18</v>
      </c>
      <c r="F645" s="59">
        <f>S645*Mitigations!$J$10</f>
        <v>6.9300000000000006</v>
      </c>
      <c r="G645" s="59">
        <f>T645*Mitigations!$K$10</f>
        <v>8</v>
      </c>
      <c r="H645" s="59">
        <f>U645*Mitigations!$K$10</f>
        <v>5</v>
      </c>
      <c r="I645" s="59">
        <f>V645*Mitigations!$K$10</f>
        <v>5</v>
      </c>
      <c r="J645" s="59">
        <f>W645*Mitigations!$K$10</f>
        <v>5</v>
      </c>
      <c r="K645" s="59">
        <f>X645*Mitigations!$L$10</f>
        <v>147</v>
      </c>
      <c r="L645" s="59">
        <f>Y645*Mitigations!$L$10</f>
        <v>26</v>
      </c>
      <c r="M645" s="59">
        <f>Z645*Mitigations!$L$10</f>
        <v>71</v>
      </c>
      <c r="N645" s="59">
        <f>AA645*Mitigations!$L$10</f>
        <v>44</v>
      </c>
      <c r="O645" s="59"/>
      <c r="P645" s="59">
        <v>12.3</v>
      </c>
      <c r="Q645" s="59">
        <v>9.3000000000000007</v>
      </c>
      <c r="R645" s="59">
        <v>9.18</v>
      </c>
      <c r="S645" s="59">
        <v>6.9300000000000006</v>
      </c>
      <c r="T645" s="59">
        <v>8</v>
      </c>
      <c r="U645" s="59">
        <v>5</v>
      </c>
      <c r="V645" s="59">
        <v>5</v>
      </c>
      <c r="W645" s="59">
        <v>5</v>
      </c>
      <c r="X645" s="59">
        <v>147</v>
      </c>
      <c r="Y645" s="59">
        <v>26</v>
      </c>
      <c r="Z645" s="59">
        <v>71</v>
      </c>
      <c r="AA645" s="59">
        <v>44</v>
      </c>
    </row>
    <row r="646" spans="1:27" x14ac:dyDescent="0.35">
      <c r="A646" s="59"/>
      <c r="B646" s="59"/>
      <c r="C646" s="59">
        <f>P646*Mitigations!$J$10</f>
        <v>7.8</v>
      </c>
      <c r="D646" s="59">
        <f>Q646*Mitigations!$J$10</f>
        <v>9</v>
      </c>
      <c r="E646" s="59">
        <f>R646*Mitigations!$J$10</f>
        <v>8.1</v>
      </c>
      <c r="F646" s="59">
        <f>S646*Mitigations!$J$10</f>
        <v>8.64</v>
      </c>
      <c r="G646" s="59">
        <f>T646*Mitigations!$K$10</f>
        <v>3</v>
      </c>
      <c r="H646" s="59">
        <f>U646*Mitigations!$K$10</f>
        <v>3</v>
      </c>
      <c r="I646" s="59">
        <f>V646*Mitigations!$K$10</f>
        <v>5</v>
      </c>
      <c r="J646" s="59">
        <f>W646*Mitigations!$K$10</f>
        <v>4</v>
      </c>
      <c r="K646" s="59">
        <f>X646*Mitigations!$L$10</f>
        <v>99</v>
      </c>
      <c r="L646" s="59">
        <f>Y646*Mitigations!$L$10</f>
        <v>42</v>
      </c>
      <c r="M646" s="59">
        <f>Z646*Mitigations!$L$10</f>
        <v>85</v>
      </c>
      <c r="N646" s="59">
        <f>AA646*Mitigations!$L$10</f>
        <v>72</v>
      </c>
      <c r="O646" s="59"/>
      <c r="P646" s="59">
        <v>7.8</v>
      </c>
      <c r="Q646" s="59">
        <v>9</v>
      </c>
      <c r="R646" s="59">
        <v>8.1</v>
      </c>
      <c r="S646" s="59">
        <v>8.64</v>
      </c>
      <c r="T646" s="59">
        <v>3</v>
      </c>
      <c r="U646" s="59">
        <v>3</v>
      </c>
      <c r="V646" s="59">
        <v>5</v>
      </c>
      <c r="W646" s="59">
        <v>4</v>
      </c>
      <c r="X646" s="59">
        <v>99</v>
      </c>
      <c r="Y646" s="59">
        <v>42</v>
      </c>
      <c r="Z646" s="59">
        <v>85</v>
      </c>
      <c r="AA646" s="59">
        <v>72</v>
      </c>
    </row>
    <row r="647" spans="1:27" x14ac:dyDescent="0.35">
      <c r="A647" s="59"/>
      <c r="B647" s="59"/>
      <c r="C647" s="59">
        <f>P647*Mitigations!$J$10</f>
        <v>7.8</v>
      </c>
      <c r="D647" s="59">
        <f>Q647*Mitigations!$J$10</f>
        <v>9.6</v>
      </c>
      <c r="E647" s="59">
        <f>R647*Mitigations!$J$10</f>
        <v>7.9200000000000008</v>
      </c>
      <c r="F647" s="59">
        <f>S647*Mitigations!$J$10</f>
        <v>9.3600000000000012</v>
      </c>
      <c r="G647" s="59">
        <f>T647*Mitigations!$K$10</f>
        <v>5</v>
      </c>
      <c r="H647" s="59">
        <f>U647*Mitigations!$K$10</f>
        <v>2</v>
      </c>
      <c r="I647" s="59">
        <f>V647*Mitigations!$K$10</f>
        <v>5</v>
      </c>
      <c r="J647" s="59">
        <f>W647*Mitigations!$K$10</f>
        <v>6</v>
      </c>
      <c r="K647" s="59">
        <f>X647*Mitigations!$L$10</f>
        <v>138</v>
      </c>
      <c r="L647" s="59">
        <f>Y647*Mitigations!$L$10</f>
        <v>58</v>
      </c>
      <c r="M647" s="59">
        <f>Z647*Mitigations!$L$10</f>
        <v>102</v>
      </c>
      <c r="N647" s="59">
        <f>AA647*Mitigations!$L$10</f>
        <v>102</v>
      </c>
      <c r="O647" s="59"/>
      <c r="P647" s="59">
        <v>7.8</v>
      </c>
      <c r="Q647" s="59">
        <v>9.6</v>
      </c>
      <c r="R647" s="59">
        <v>7.9200000000000008</v>
      </c>
      <c r="S647" s="59">
        <v>9.3600000000000012</v>
      </c>
      <c r="T647" s="59">
        <v>5</v>
      </c>
      <c r="U647" s="59">
        <v>2</v>
      </c>
      <c r="V647" s="59">
        <v>5</v>
      </c>
      <c r="W647" s="59">
        <v>6</v>
      </c>
      <c r="X647" s="59">
        <v>138</v>
      </c>
      <c r="Y647" s="59">
        <v>58</v>
      </c>
      <c r="Z647" s="59">
        <v>102</v>
      </c>
      <c r="AA647" s="59">
        <v>102</v>
      </c>
    </row>
    <row r="648" spans="1:27" x14ac:dyDescent="0.35">
      <c r="A648" s="59"/>
      <c r="B648" s="59"/>
      <c r="C648" s="59">
        <f>P648*Mitigations!$J$10</f>
        <v>8.6</v>
      </c>
      <c r="D648" s="59">
        <f>Q648*Mitigations!$J$10</f>
        <v>8.1</v>
      </c>
      <c r="E648" s="59">
        <f>R648*Mitigations!$J$10</f>
        <v>10.08</v>
      </c>
      <c r="F648" s="59">
        <f>S648*Mitigations!$J$10</f>
        <v>6.39</v>
      </c>
      <c r="G648" s="59">
        <f>T648*Mitigations!$K$10</f>
        <v>7</v>
      </c>
      <c r="H648" s="59">
        <f>U648*Mitigations!$K$10</f>
        <v>5</v>
      </c>
      <c r="I648" s="59">
        <f>V648*Mitigations!$K$10</f>
        <v>6</v>
      </c>
      <c r="J648" s="59">
        <f>W648*Mitigations!$K$10</f>
        <v>4</v>
      </c>
      <c r="K648" s="59">
        <f>X648*Mitigations!$L$10</f>
        <v>89</v>
      </c>
      <c r="L648" s="59">
        <f>Y648*Mitigations!$L$10</f>
        <v>107</v>
      </c>
      <c r="M648" s="59">
        <f>Z648*Mitigations!$L$10</f>
        <v>84</v>
      </c>
      <c r="N648" s="59">
        <f>AA648*Mitigations!$L$10</f>
        <v>39</v>
      </c>
      <c r="O648" s="59"/>
      <c r="P648" s="59">
        <v>8.6</v>
      </c>
      <c r="Q648" s="59">
        <v>8.1</v>
      </c>
      <c r="R648" s="59">
        <v>10.08</v>
      </c>
      <c r="S648" s="59">
        <v>6.39</v>
      </c>
      <c r="T648" s="59">
        <v>7</v>
      </c>
      <c r="U648" s="59">
        <v>5</v>
      </c>
      <c r="V648" s="59">
        <v>6</v>
      </c>
      <c r="W648" s="59">
        <v>4</v>
      </c>
      <c r="X648" s="59">
        <v>89</v>
      </c>
      <c r="Y648" s="59">
        <v>107</v>
      </c>
      <c r="Z648" s="59">
        <v>84</v>
      </c>
      <c r="AA648" s="59">
        <v>39</v>
      </c>
    </row>
    <row r="649" spans="1:27" x14ac:dyDescent="0.35">
      <c r="A649" s="59"/>
      <c r="B649" s="59"/>
      <c r="C649" s="59">
        <f>P649*Mitigations!$J$10</f>
        <v>7.3</v>
      </c>
      <c r="D649" s="59">
        <f>Q649*Mitigations!$J$10</f>
        <v>7.3</v>
      </c>
      <c r="E649" s="59">
        <f>R649*Mitigations!$J$10</f>
        <v>8.73</v>
      </c>
      <c r="F649" s="59">
        <f>S649*Mitigations!$J$10</f>
        <v>7.5600000000000005</v>
      </c>
      <c r="G649" s="59">
        <f>T649*Mitigations!$K$10</f>
        <v>9</v>
      </c>
      <c r="H649" s="59">
        <f>U649*Mitigations!$K$10</f>
        <v>3</v>
      </c>
      <c r="I649" s="59">
        <f>V649*Mitigations!$K$10</f>
        <v>6</v>
      </c>
      <c r="J649" s="59">
        <f>W649*Mitigations!$K$10</f>
        <v>5</v>
      </c>
      <c r="K649" s="59">
        <f>X649*Mitigations!$L$10</f>
        <v>150</v>
      </c>
      <c r="L649" s="59">
        <f>Y649*Mitigations!$L$10</f>
        <v>22</v>
      </c>
      <c r="M649" s="59">
        <f>Z649*Mitigations!$L$10</f>
        <v>54</v>
      </c>
      <c r="N649" s="59">
        <f>AA649*Mitigations!$L$10</f>
        <v>36</v>
      </c>
      <c r="O649" s="59"/>
      <c r="P649" s="59">
        <v>7.3</v>
      </c>
      <c r="Q649" s="59">
        <v>7.3</v>
      </c>
      <c r="R649" s="59">
        <v>8.73</v>
      </c>
      <c r="S649" s="59">
        <v>7.5600000000000005</v>
      </c>
      <c r="T649" s="59">
        <v>9</v>
      </c>
      <c r="U649" s="59">
        <v>3</v>
      </c>
      <c r="V649" s="59">
        <v>6</v>
      </c>
      <c r="W649" s="59">
        <v>5</v>
      </c>
      <c r="X649" s="59">
        <v>150</v>
      </c>
      <c r="Y649" s="59">
        <v>22</v>
      </c>
      <c r="Z649" s="59">
        <v>54</v>
      </c>
      <c r="AA649" s="59">
        <v>36</v>
      </c>
    </row>
    <row r="650" spans="1:27" x14ac:dyDescent="0.35">
      <c r="A650" s="59"/>
      <c r="B650" s="59"/>
      <c r="C650" s="59">
        <f>P650*Mitigations!$J$10</f>
        <v>13.7</v>
      </c>
      <c r="D650" s="59">
        <f>Q650*Mitigations!$J$10</f>
        <v>6.3</v>
      </c>
      <c r="E650" s="59">
        <f>R650*Mitigations!$J$10</f>
        <v>9.3600000000000012</v>
      </c>
      <c r="F650" s="59">
        <f>S650*Mitigations!$J$10</f>
        <v>6.84</v>
      </c>
      <c r="G650" s="59">
        <f>T650*Mitigations!$K$10</f>
        <v>6</v>
      </c>
      <c r="H650" s="59">
        <f>U650*Mitigations!$K$10</f>
        <v>2</v>
      </c>
      <c r="I650" s="59">
        <f>V650*Mitigations!$K$10</f>
        <v>5</v>
      </c>
      <c r="J650" s="59">
        <f>W650*Mitigations!$K$10</f>
        <v>2</v>
      </c>
      <c r="K650" s="59">
        <f>X650*Mitigations!$L$10</f>
        <v>139</v>
      </c>
      <c r="L650" s="59">
        <f>Y650*Mitigations!$L$10</f>
        <v>34</v>
      </c>
      <c r="M650" s="59">
        <f>Z650*Mitigations!$L$10</f>
        <v>156</v>
      </c>
      <c r="N650" s="59">
        <f>AA650*Mitigations!$L$10</f>
        <v>80</v>
      </c>
      <c r="O650" s="59"/>
      <c r="P650" s="59">
        <v>13.7</v>
      </c>
      <c r="Q650" s="59">
        <v>6.3</v>
      </c>
      <c r="R650" s="59">
        <v>9.3600000000000012</v>
      </c>
      <c r="S650" s="59">
        <v>6.84</v>
      </c>
      <c r="T650" s="59">
        <v>6</v>
      </c>
      <c r="U650" s="59">
        <v>2</v>
      </c>
      <c r="V650" s="59">
        <v>5</v>
      </c>
      <c r="W650" s="59">
        <v>2</v>
      </c>
      <c r="X650" s="59">
        <v>139</v>
      </c>
      <c r="Y650" s="59">
        <v>34</v>
      </c>
      <c r="Z650" s="59">
        <v>156</v>
      </c>
      <c r="AA650" s="59">
        <v>80</v>
      </c>
    </row>
    <row r="651" spans="1:27" x14ac:dyDescent="0.35">
      <c r="A651" s="59"/>
      <c r="B651" s="59"/>
      <c r="C651" s="59">
        <f>P651*Mitigations!$J$10</f>
        <v>12.1</v>
      </c>
      <c r="D651" s="59">
        <f>Q651*Mitigations!$J$10</f>
        <v>9.5</v>
      </c>
      <c r="E651" s="59">
        <f>R651*Mitigations!$J$10</f>
        <v>7.74</v>
      </c>
      <c r="F651" s="59">
        <f>S651*Mitigations!$J$10</f>
        <v>6.2100000000000009</v>
      </c>
      <c r="G651" s="59">
        <f>T651*Mitigations!$K$10</f>
        <v>4</v>
      </c>
      <c r="H651" s="59">
        <f>U651*Mitigations!$K$10</f>
        <v>4</v>
      </c>
      <c r="I651" s="59">
        <f>V651*Mitigations!$K$10</f>
        <v>5</v>
      </c>
      <c r="J651" s="59">
        <f>W651*Mitigations!$K$10</f>
        <v>5</v>
      </c>
      <c r="K651" s="59">
        <f>X651*Mitigations!$L$10</f>
        <v>29</v>
      </c>
      <c r="L651" s="59">
        <f>Y651*Mitigations!$L$10</f>
        <v>53</v>
      </c>
      <c r="M651" s="59">
        <f>Z651*Mitigations!$L$10</f>
        <v>83</v>
      </c>
      <c r="N651" s="59">
        <f>AA651*Mitigations!$L$10</f>
        <v>48</v>
      </c>
      <c r="O651" s="59"/>
      <c r="P651" s="59">
        <v>12.1</v>
      </c>
      <c r="Q651" s="59">
        <v>9.5</v>
      </c>
      <c r="R651" s="59">
        <v>7.74</v>
      </c>
      <c r="S651" s="59">
        <v>6.2100000000000009</v>
      </c>
      <c r="T651" s="59">
        <v>4</v>
      </c>
      <c r="U651" s="59">
        <v>4</v>
      </c>
      <c r="V651" s="59">
        <v>5</v>
      </c>
      <c r="W651" s="59">
        <v>5</v>
      </c>
      <c r="X651" s="59">
        <v>29</v>
      </c>
      <c r="Y651" s="59">
        <v>53</v>
      </c>
      <c r="Z651" s="59">
        <v>83</v>
      </c>
      <c r="AA651" s="59">
        <v>48</v>
      </c>
    </row>
    <row r="652" spans="1:27" x14ac:dyDescent="0.35">
      <c r="A652" s="59"/>
      <c r="B652" s="59"/>
      <c r="C652" s="59">
        <f>P652*Mitigations!$J$10</f>
        <v>10.199999999999999</v>
      </c>
      <c r="D652" s="59">
        <f>Q652*Mitigations!$J$10</f>
        <v>7.8</v>
      </c>
      <c r="E652" s="59">
        <f>R652*Mitigations!$J$10</f>
        <v>7.02</v>
      </c>
      <c r="F652" s="59">
        <f>S652*Mitigations!$J$10</f>
        <v>6.48</v>
      </c>
      <c r="G652" s="59">
        <f>T652*Mitigations!$K$10</f>
        <v>5</v>
      </c>
      <c r="H652" s="59">
        <f>U652*Mitigations!$K$10</f>
        <v>2</v>
      </c>
      <c r="I652" s="59">
        <f>V652*Mitigations!$K$10</f>
        <v>4</v>
      </c>
      <c r="J652" s="59">
        <f>W652*Mitigations!$K$10</f>
        <v>4</v>
      </c>
      <c r="K652" s="59">
        <f>X652*Mitigations!$L$10</f>
        <v>117</v>
      </c>
      <c r="L652" s="59">
        <f>Y652*Mitigations!$L$10</f>
        <v>41</v>
      </c>
      <c r="M652" s="59">
        <f>Z652*Mitigations!$L$10</f>
        <v>88</v>
      </c>
      <c r="N652" s="59">
        <f>AA652*Mitigations!$L$10</f>
        <v>43</v>
      </c>
      <c r="O652" s="59"/>
      <c r="P652" s="59">
        <v>10.199999999999999</v>
      </c>
      <c r="Q652" s="59">
        <v>7.8</v>
      </c>
      <c r="R652" s="59">
        <v>7.02</v>
      </c>
      <c r="S652" s="59">
        <v>6.48</v>
      </c>
      <c r="T652" s="59">
        <v>5</v>
      </c>
      <c r="U652" s="59">
        <v>2</v>
      </c>
      <c r="V652" s="59">
        <v>4</v>
      </c>
      <c r="W652" s="59">
        <v>4</v>
      </c>
      <c r="X652" s="59">
        <v>117</v>
      </c>
      <c r="Y652" s="59">
        <v>41</v>
      </c>
      <c r="Z652" s="59">
        <v>88</v>
      </c>
      <c r="AA652" s="59">
        <v>43</v>
      </c>
    </row>
    <row r="653" spans="1:27" x14ac:dyDescent="0.35">
      <c r="A653" s="59"/>
      <c r="B653" s="59"/>
      <c r="C653" s="59">
        <f>P653*Mitigations!$J$10</f>
        <v>11.3</v>
      </c>
      <c r="D653" s="59">
        <f>Q653*Mitigations!$J$10</f>
        <v>8.4</v>
      </c>
      <c r="E653" s="59">
        <f>R653*Mitigations!$J$10</f>
        <v>8.2799999999999994</v>
      </c>
      <c r="F653" s="59">
        <f>S653*Mitigations!$J$10</f>
        <v>7.29</v>
      </c>
      <c r="G653" s="59">
        <f>T653*Mitigations!$K$10</f>
        <v>7</v>
      </c>
      <c r="H653" s="59">
        <f>U653*Mitigations!$K$10</f>
        <v>2</v>
      </c>
      <c r="I653" s="59">
        <f>V653*Mitigations!$K$10</f>
        <v>5</v>
      </c>
      <c r="J653" s="59">
        <f>W653*Mitigations!$K$10</f>
        <v>2</v>
      </c>
      <c r="K653" s="59">
        <f>X653*Mitigations!$L$10</f>
        <v>143</v>
      </c>
      <c r="L653" s="59">
        <f>Y653*Mitigations!$L$10</f>
        <v>34</v>
      </c>
      <c r="M653" s="59">
        <f>Z653*Mitigations!$L$10</f>
        <v>59</v>
      </c>
      <c r="N653" s="59">
        <f>AA653*Mitigations!$L$10</f>
        <v>56</v>
      </c>
      <c r="O653" s="59"/>
      <c r="P653" s="59">
        <v>11.3</v>
      </c>
      <c r="Q653" s="59">
        <v>8.4</v>
      </c>
      <c r="R653" s="59">
        <v>8.2799999999999994</v>
      </c>
      <c r="S653" s="59">
        <v>7.29</v>
      </c>
      <c r="T653" s="59">
        <v>7</v>
      </c>
      <c r="U653" s="59">
        <v>2</v>
      </c>
      <c r="V653" s="59">
        <v>5</v>
      </c>
      <c r="W653" s="59">
        <v>2</v>
      </c>
      <c r="X653" s="59">
        <v>143</v>
      </c>
      <c r="Y653" s="59">
        <v>34</v>
      </c>
      <c r="Z653" s="59">
        <v>59</v>
      </c>
      <c r="AA653" s="59">
        <v>56</v>
      </c>
    </row>
    <row r="654" spans="1:27" x14ac:dyDescent="0.35">
      <c r="A654" s="59"/>
      <c r="B654" s="59"/>
      <c r="C654" s="59">
        <f>P654*Mitigations!$J$10</f>
        <v>10.1</v>
      </c>
      <c r="D654" s="59">
        <f>Q654*Mitigations!$J$10</f>
        <v>7.2</v>
      </c>
      <c r="E654" s="59">
        <f>R654*Mitigations!$J$10</f>
        <v>9.18</v>
      </c>
      <c r="F654" s="59">
        <f>S654*Mitigations!$J$10</f>
        <v>6.3</v>
      </c>
      <c r="G654" s="59">
        <f>T654*Mitigations!$K$10</f>
        <v>7</v>
      </c>
      <c r="H654" s="59">
        <f>U654*Mitigations!$K$10</f>
        <v>6</v>
      </c>
      <c r="I654" s="59">
        <f>V654*Mitigations!$K$10</f>
        <v>6</v>
      </c>
      <c r="J654" s="59">
        <f>W654*Mitigations!$K$10</f>
        <v>3</v>
      </c>
      <c r="K654" s="59">
        <f>X654*Mitigations!$L$10</f>
        <v>73</v>
      </c>
      <c r="L654" s="59">
        <f>Y654*Mitigations!$L$10</f>
        <v>22</v>
      </c>
      <c r="M654" s="59">
        <f>Z654*Mitigations!$L$10</f>
        <v>57</v>
      </c>
      <c r="N654" s="59">
        <f>AA654*Mitigations!$L$10</f>
        <v>62</v>
      </c>
      <c r="O654" s="59"/>
      <c r="P654" s="59">
        <v>10.1</v>
      </c>
      <c r="Q654" s="59">
        <v>7.2</v>
      </c>
      <c r="R654" s="59">
        <v>9.18</v>
      </c>
      <c r="S654" s="59">
        <v>6.3</v>
      </c>
      <c r="T654" s="59">
        <v>7</v>
      </c>
      <c r="U654" s="59">
        <v>6</v>
      </c>
      <c r="V654" s="59">
        <v>6</v>
      </c>
      <c r="W654" s="59">
        <v>3</v>
      </c>
      <c r="X654" s="59">
        <v>73</v>
      </c>
      <c r="Y654" s="59">
        <v>22</v>
      </c>
      <c r="Z654" s="59">
        <v>57</v>
      </c>
      <c r="AA654" s="59">
        <v>62</v>
      </c>
    </row>
    <row r="655" spans="1:27" x14ac:dyDescent="0.35">
      <c r="A655" s="59"/>
      <c r="B655" s="59"/>
      <c r="C655" s="59">
        <f>P655*Mitigations!$J$10</f>
        <v>7.2</v>
      </c>
      <c r="D655" s="59">
        <f>Q655*Mitigations!$J$10</f>
        <v>7.4</v>
      </c>
      <c r="E655" s="59">
        <f>R655*Mitigations!$J$10</f>
        <v>8.64</v>
      </c>
      <c r="F655" s="59">
        <f>S655*Mitigations!$J$10</f>
        <v>7.2</v>
      </c>
      <c r="G655" s="59">
        <f>T655*Mitigations!$K$10</f>
        <v>4</v>
      </c>
      <c r="H655" s="59">
        <f>U655*Mitigations!$K$10</f>
        <v>3</v>
      </c>
      <c r="I655" s="59">
        <f>V655*Mitigations!$K$10</f>
        <v>3</v>
      </c>
      <c r="J655" s="59">
        <f>W655*Mitigations!$K$10</f>
        <v>7</v>
      </c>
      <c r="K655" s="59">
        <f>X655*Mitigations!$L$10</f>
        <v>126</v>
      </c>
      <c r="L655" s="59">
        <f>Y655*Mitigations!$L$10</f>
        <v>48</v>
      </c>
      <c r="M655" s="59">
        <f>Z655*Mitigations!$L$10</f>
        <v>267</v>
      </c>
      <c r="N655" s="59">
        <f>AA655*Mitigations!$L$10</f>
        <v>22</v>
      </c>
      <c r="O655" s="59"/>
      <c r="P655" s="59">
        <v>7.2</v>
      </c>
      <c r="Q655" s="59">
        <v>7.4</v>
      </c>
      <c r="R655" s="59">
        <v>8.64</v>
      </c>
      <c r="S655" s="59">
        <v>7.2</v>
      </c>
      <c r="T655" s="59">
        <v>4</v>
      </c>
      <c r="U655" s="59">
        <v>3</v>
      </c>
      <c r="V655" s="59">
        <v>3</v>
      </c>
      <c r="W655" s="59">
        <v>7</v>
      </c>
      <c r="X655" s="59">
        <v>126</v>
      </c>
      <c r="Y655" s="59">
        <v>48</v>
      </c>
      <c r="Z655" s="59">
        <v>267</v>
      </c>
      <c r="AA655" s="59">
        <v>22</v>
      </c>
    </row>
    <row r="656" spans="1:27" x14ac:dyDescent="0.35">
      <c r="A656" s="59"/>
      <c r="B656" s="59"/>
      <c r="C656" s="59">
        <f>P656*Mitigations!$J$10</f>
        <v>8.3000000000000007</v>
      </c>
      <c r="D656" s="59">
        <f>Q656*Mitigations!$J$10</f>
        <v>6.8</v>
      </c>
      <c r="E656" s="59">
        <f>R656*Mitigations!$J$10</f>
        <v>12.420000000000002</v>
      </c>
      <c r="F656" s="59">
        <f>S656*Mitigations!$J$10</f>
        <v>7.29</v>
      </c>
      <c r="G656" s="59">
        <f>T656*Mitigations!$K$10</f>
        <v>8</v>
      </c>
      <c r="H656" s="59">
        <f>U656*Mitigations!$K$10</f>
        <v>4</v>
      </c>
      <c r="I656" s="59">
        <f>V656*Mitigations!$K$10</f>
        <v>6</v>
      </c>
      <c r="J656" s="59">
        <f>W656*Mitigations!$K$10</f>
        <v>6</v>
      </c>
      <c r="K656" s="59">
        <f>X656*Mitigations!$L$10</f>
        <v>188</v>
      </c>
      <c r="L656" s="59">
        <f>Y656*Mitigations!$L$10</f>
        <v>14</v>
      </c>
      <c r="M656" s="59">
        <f>Z656*Mitigations!$L$10</f>
        <v>98</v>
      </c>
      <c r="N656" s="59">
        <f>AA656*Mitigations!$L$10</f>
        <v>40</v>
      </c>
      <c r="O656" s="59"/>
      <c r="P656" s="59">
        <v>8.3000000000000007</v>
      </c>
      <c r="Q656" s="59">
        <v>6.8</v>
      </c>
      <c r="R656" s="59">
        <v>12.420000000000002</v>
      </c>
      <c r="S656" s="59">
        <v>7.29</v>
      </c>
      <c r="T656" s="59">
        <v>8</v>
      </c>
      <c r="U656" s="59">
        <v>4</v>
      </c>
      <c r="V656" s="59">
        <v>6</v>
      </c>
      <c r="W656" s="59">
        <v>6</v>
      </c>
      <c r="X656" s="59">
        <v>188</v>
      </c>
      <c r="Y656" s="59">
        <v>14</v>
      </c>
      <c r="Z656" s="59">
        <v>98</v>
      </c>
      <c r="AA656" s="59">
        <v>40</v>
      </c>
    </row>
    <row r="657" spans="1:27" x14ac:dyDescent="0.35">
      <c r="A657" s="59"/>
      <c r="B657" s="59"/>
      <c r="C657" s="59">
        <f>P657*Mitigations!$J$10</f>
        <v>12.1</v>
      </c>
      <c r="D657" s="59">
        <f>Q657*Mitigations!$J$10</f>
        <v>8.6</v>
      </c>
      <c r="E657" s="59">
        <f>R657*Mitigations!$J$10</f>
        <v>10.98</v>
      </c>
      <c r="F657" s="59">
        <f>S657*Mitigations!$J$10</f>
        <v>8.2799999999999994</v>
      </c>
      <c r="G657" s="59">
        <f>T657*Mitigations!$K$10</f>
        <v>5</v>
      </c>
      <c r="H657" s="59">
        <f>U657*Mitigations!$K$10</f>
        <v>2</v>
      </c>
      <c r="I657" s="59">
        <f>V657*Mitigations!$K$10</f>
        <v>9</v>
      </c>
      <c r="J657" s="59">
        <f>W657*Mitigations!$K$10</f>
        <v>7</v>
      </c>
      <c r="K657" s="59">
        <f>X657*Mitigations!$L$10</f>
        <v>110</v>
      </c>
      <c r="L657" s="59">
        <f>Y657*Mitigations!$L$10</f>
        <v>33</v>
      </c>
      <c r="M657" s="59">
        <f>Z657*Mitigations!$L$10</f>
        <v>111</v>
      </c>
      <c r="N657" s="59">
        <f>AA657*Mitigations!$L$10</f>
        <v>89</v>
      </c>
      <c r="O657" s="59"/>
      <c r="P657" s="59">
        <v>12.1</v>
      </c>
      <c r="Q657" s="59">
        <v>8.6</v>
      </c>
      <c r="R657" s="59">
        <v>10.98</v>
      </c>
      <c r="S657" s="59">
        <v>8.2799999999999994</v>
      </c>
      <c r="T657" s="59">
        <v>5</v>
      </c>
      <c r="U657" s="59">
        <v>2</v>
      </c>
      <c r="V657" s="59">
        <v>9</v>
      </c>
      <c r="W657" s="59">
        <v>7</v>
      </c>
      <c r="X657" s="59">
        <v>110</v>
      </c>
      <c r="Y657" s="59">
        <v>33</v>
      </c>
      <c r="Z657" s="59">
        <v>111</v>
      </c>
      <c r="AA657" s="59">
        <v>89</v>
      </c>
    </row>
    <row r="658" spans="1:27" x14ac:dyDescent="0.35">
      <c r="A658" s="59"/>
      <c r="B658" s="59"/>
      <c r="C658" s="59">
        <f>P658*Mitigations!$J$10</f>
        <v>9</v>
      </c>
      <c r="D658" s="59">
        <f>Q658*Mitigations!$J$10</f>
        <v>7.9</v>
      </c>
      <c r="E658" s="59">
        <f>R658*Mitigations!$J$10</f>
        <v>10.71</v>
      </c>
      <c r="F658" s="59">
        <f>S658*Mitigations!$J$10</f>
        <v>8.73</v>
      </c>
      <c r="G658" s="59">
        <f>T658*Mitigations!$K$10</f>
        <v>4</v>
      </c>
      <c r="H658" s="59">
        <f>U658*Mitigations!$K$10</f>
        <v>6</v>
      </c>
      <c r="I658" s="59">
        <f>V658*Mitigations!$K$10</f>
        <v>3</v>
      </c>
      <c r="J658" s="59">
        <f>W658*Mitigations!$K$10</f>
        <v>3</v>
      </c>
      <c r="K658" s="59">
        <f>X658*Mitigations!$L$10</f>
        <v>246</v>
      </c>
      <c r="L658" s="59">
        <f>Y658*Mitigations!$L$10</f>
        <v>26</v>
      </c>
      <c r="M658" s="59">
        <f>Z658*Mitigations!$L$10</f>
        <v>158</v>
      </c>
      <c r="N658" s="59">
        <f>AA658*Mitigations!$L$10</f>
        <v>29</v>
      </c>
      <c r="O658" s="59"/>
      <c r="P658" s="59">
        <v>9</v>
      </c>
      <c r="Q658" s="59">
        <v>7.9</v>
      </c>
      <c r="R658" s="59">
        <v>10.71</v>
      </c>
      <c r="S658" s="59">
        <v>8.73</v>
      </c>
      <c r="T658" s="59">
        <v>4</v>
      </c>
      <c r="U658" s="59">
        <v>6</v>
      </c>
      <c r="V658" s="59">
        <v>3</v>
      </c>
      <c r="W658" s="59">
        <v>3</v>
      </c>
      <c r="X658" s="59">
        <v>246</v>
      </c>
      <c r="Y658" s="59">
        <v>26</v>
      </c>
      <c r="Z658" s="59">
        <v>158</v>
      </c>
      <c r="AA658" s="59">
        <v>29</v>
      </c>
    </row>
    <row r="659" spans="1:27" x14ac:dyDescent="0.35">
      <c r="A659" s="59"/>
      <c r="B659" s="59"/>
      <c r="C659" s="59">
        <f>P659*Mitigations!$J$10</f>
        <v>10</v>
      </c>
      <c r="D659" s="59">
        <f>Q659*Mitigations!$J$10</f>
        <v>8.3000000000000007</v>
      </c>
      <c r="E659" s="59">
        <f>R659*Mitigations!$J$10</f>
        <v>8.01</v>
      </c>
      <c r="F659" s="59">
        <f>S659*Mitigations!$J$10</f>
        <v>6.12</v>
      </c>
      <c r="G659" s="59">
        <f>T659*Mitigations!$K$10</f>
        <v>2</v>
      </c>
      <c r="H659" s="59">
        <f>U659*Mitigations!$K$10</f>
        <v>3</v>
      </c>
      <c r="I659" s="59">
        <f>V659*Mitigations!$K$10</f>
        <v>2</v>
      </c>
      <c r="J659" s="59">
        <f>W659*Mitigations!$K$10</f>
        <v>6</v>
      </c>
      <c r="K659" s="59">
        <f>X659*Mitigations!$L$10</f>
        <v>75</v>
      </c>
      <c r="L659" s="59">
        <f>Y659*Mitigations!$L$10</f>
        <v>26</v>
      </c>
      <c r="M659" s="59">
        <f>Z659*Mitigations!$L$10</f>
        <v>104</v>
      </c>
      <c r="N659" s="59">
        <f>AA659*Mitigations!$L$10</f>
        <v>30</v>
      </c>
      <c r="O659" s="59"/>
      <c r="P659" s="59">
        <v>10</v>
      </c>
      <c r="Q659" s="59">
        <v>8.3000000000000007</v>
      </c>
      <c r="R659" s="59">
        <v>8.01</v>
      </c>
      <c r="S659" s="59">
        <v>6.12</v>
      </c>
      <c r="T659" s="59">
        <v>2</v>
      </c>
      <c r="U659" s="59">
        <v>3</v>
      </c>
      <c r="V659" s="59">
        <v>2</v>
      </c>
      <c r="W659" s="59">
        <v>6</v>
      </c>
      <c r="X659" s="59">
        <v>75</v>
      </c>
      <c r="Y659" s="59">
        <v>26</v>
      </c>
      <c r="Z659" s="59">
        <v>104</v>
      </c>
      <c r="AA659" s="59">
        <v>30</v>
      </c>
    </row>
    <row r="660" spans="1:27" x14ac:dyDescent="0.35">
      <c r="A660" s="59"/>
      <c r="B660" s="59"/>
      <c r="C660" s="59">
        <f>P660*Mitigations!$J$10</f>
        <v>9.3000000000000007</v>
      </c>
      <c r="D660" s="59">
        <f>Q660*Mitigations!$J$10</f>
        <v>7.1</v>
      </c>
      <c r="E660" s="59">
        <f>R660*Mitigations!$J$10</f>
        <v>10.170000000000002</v>
      </c>
      <c r="F660" s="59">
        <f>S660*Mitigations!$J$10</f>
        <v>5.8500000000000005</v>
      </c>
      <c r="G660" s="59">
        <f>T660*Mitigations!$K$10</f>
        <v>5</v>
      </c>
      <c r="H660" s="59">
        <f>U660*Mitigations!$K$10</f>
        <v>4</v>
      </c>
      <c r="I660" s="59">
        <f>V660*Mitigations!$K$10</f>
        <v>7</v>
      </c>
      <c r="J660" s="59">
        <f>W660*Mitigations!$K$10</f>
        <v>5</v>
      </c>
      <c r="K660" s="59">
        <f>X660*Mitigations!$L$10</f>
        <v>113</v>
      </c>
      <c r="L660" s="59">
        <f>Y660*Mitigations!$L$10</f>
        <v>23</v>
      </c>
      <c r="M660" s="59">
        <f>Z660*Mitigations!$L$10</f>
        <v>111</v>
      </c>
      <c r="N660" s="59">
        <f>AA660*Mitigations!$L$10</f>
        <v>52</v>
      </c>
      <c r="O660" s="59"/>
      <c r="P660" s="59">
        <v>9.3000000000000007</v>
      </c>
      <c r="Q660" s="59">
        <v>7.1</v>
      </c>
      <c r="R660" s="59">
        <v>10.170000000000002</v>
      </c>
      <c r="S660" s="59">
        <v>5.8500000000000005</v>
      </c>
      <c r="T660" s="59">
        <v>5</v>
      </c>
      <c r="U660" s="59">
        <v>4</v>
      </c>
      <c r="V660" s="59">
        <v>7</v>
      </c>
      <c r="W660" s="59">
        <v>5</v>
      </c>
      <c r="X660" s="59">
        <v>113</v>
      </c>
      <c r="Y660" s="59">
        <v>23</v>
      </c>
      <c r="Z660" s="59">
        <v>111</v>
      </c>
      <c r="AA660" s="59">
        <v>52</v>
      </c>
    </row>
    <row r="661" spans="1:27" x14ac:dyDescent="0.35">
      <c r="A661" s="59"/>
      <c r="B661" s="59"/>
      <c r="C661" s="59">
        <f>P661*Mitigations!$J$10</f>
        <v>9.4</v>
      </c>
      <c r="D661" s="59">
        <f>Q661*Mitigations!$J$10</f>
        <v>8.6</v>
      </c>
      <c r="E661" s="59">
        <f>R661*Mitigations!$J$10</f>
        <v>9.81</v>
      </c>
      <c r="F661" s="59">
        <f>S661*Mitigations!$J$10</f>
        <v>8.01</v>
      </c>
      <c r="G661" s="59">
        <f>T661*Mitigations!$K$10</f>
        <v>7</v>
      </c>
      <c r="H661" s="59">
        <f>U661*Mitigations!$K$10</f>
        <v>2</v>
      </c>
      <c r="I661" s="59">
        <f>V661*Mitigations!$K$10</f>
        <v>6</v>
      </c>
      <c r="J661" s="59">
        <f>W661*Mitigations!$K$10</f>
        <v>3</v>
      </c>
      <c r="K661" s="59">
        <f>X661*Mitigations!$L$10</f>
        <v>131</v>
      </c>
      <c r="L661" s="59">
        <f>Y661*Mitigations!$L$10</f>
        <v>34</v>
      </c>
      <c r="M661" s="59">
        <f>Z661*Mitigations!$L$10</f>
        <v>79</v>
      </c>
      <c r="N661" s="59">
        <f>AA661*Mitigations!$L$10</f>
        <v>107</v>
      </c>
      <c r="O661" s="59"/>
      <c r="P661" s="59">
        <v>9.4</v>
      </c>
      <c r="Q661" s="59">
        <v>8.6</v>
      </c>
      <c r="R661" s="59">
        <v>9.81</v>
      </c>
      <c r="S661" s="59">
        <v>8.01</v>
      </c>
      <c r="T661" s="59">
        <v>7</v>
      </c>
      <c r="U661" s="59">
        <v>2</v>
      </c>
      <c r="V661" s="59">
        <v>6</v>
      </c>
      <c r="W661" s="59">
        <v>3</v>
      </c>
      <c r="X661" s="59">
        <v>131</v>
      </c>
      <c r="Y661" s="59">
        <v>34</v>
      </c>
      <c r="Z661" s="59">
        <v>79</v>
      </c>
      <c r="AA661" s="59">
        <v>107</v>
      </c>
    </row>
    <row r="662" spans="1:27" x14ac:dyDescent="0.35">
      <c r="A662" s="59"/>
      <c r="B662" s="59"/>
      <c r="C662" s="59">
        <f>P662*Mitigations!$J$10</f>
        <v>11</v>
      </c>
      <c r="D662" s="59">
        <f>Q662*Mitigations!$J$10</f>
        <v>7.3</v>
      </c>
      <c r="E662" s="59">
        <f>R662*Mitigations!$J$10</f>
        <v>11.79</v>
      </c>
      <c r="F662" s="59">
        <f>S662*Mitigations!$J$10</f>
        <v>8.73</v>
      </c>
      <c r="G662" s="59">
        <f>T662*Mitigations!$K$10</f>
        <v>3</v>
      </c>
      <c r="H662" s="59">
        <f>U662*Mitigations!$K$10</f>
        <v>5</v>
      </c>
      <c r="I662" s="59">
        <f>V662*Mitigations!$K$10</f>
        <v>6</v>
      </c>
      <c r="J662" s="59">
        <f>W662*Mitigations!$K$10</f>
        <v>3</v>
      </c>
      <c r="K662" s="59">
        <f>X662*Mitigations!$L$10</f>
        <v>73</v>
      </c>
      <c r="L662" s="59">
        <f>Y662*Mitigations!$L$10</f>
        <v>56</v>
      </c>
      <c r="M662" s="59">
        <f>Z662*Mitigations!$L$10</f>
        <v>71</v>
      </c>
      <c r="N662" s="59">
        <f>AA662*Mitigations!$L$10</f>
        <v>36</v>
      </c>
      <c r="O662" s="59"/>
      <c r="P662" s="59">
        <v>11</v>
      </c>
      <c r="Q662" s="59">
        <v>7.3</v>
      </c>
      <c r="R662" s="59">
        <v>11.79</v>
      </c>
      <c r="S662" s="59">
        <v>8.73</v>
      </c>
      <c r="T662" s="59">
        <v>3</v>
      </c>
      <c r="U662" s="59">
        <v>5</v>
      </c>
      <c r="V662" s="59">
        <v>6</v>
      </c>
      <c r="W662" s="59">
        <v>3</v>
      </c>
      <c r="X662" s="59">
        <v>73</v>
      </c>
      <c r="Y662" s="59">
        <v>56</v>
      </c>
      <c r="Z662" s="59">
        <v>71</v>
      </c>
      <c r="AA662" s="59">
        <v>36</v>
      </c>
    </row>
    <row r="663" spans="1:27" x14ac:dyDescent="0.35">
      <c r="A663" s="59"/>
      <c r="B663" s="59"/>
      <c r="C663" s="59">
        <f>P663*Mitigations!$J$10</f>
        <v>10.3</v>
      </c>
      <c r="D663" s="59">
        <f>Q663*Mitigations!$J$10</f>
        <v>7.1</v>
      </c>
      <c r="E663" s="59">
        <f>R663*Mitigations!$J$10</f>
        <v>9.18</v>
      </c>
      <c r="F663" s="59">
        <f>S663*Mitigations!$J$10</f>
        <v>7.74</v>
      </c>
      <c r="G663" s="59">
        <f>T663*Mitigations!$K$10</f>
        <v>3</v>
      </c>
      <c r="H663" s="59">
        <f>U663*Mitigations!$K$10</f>
        <v>2</v>
      </c>
      <c r="I663" s="59">
        <f>V663*Mitigations!$K$10</f>
        <v>7</v>
      </c>
      <c r="J663" s="59">
        <f>W663*Mitigations!$K$10</f>
        <v>4</v>
      </c>
      <c r="K663" s="59">
        <f>X663*Mitigations!$L$10</f>
        <v>70</v>
      </c>
      <c r="L663" s="59">
        <f>Y663*Mitigations!$L$10</f>
        <v>24</v>
      </c>
      <c r="M663" s="59">
        <f>Z663*Mitigations!$L$10</f>
        <v>101</v>
      </c>
      <c r="N663" s="59">
        <f>AA663*Mitigations!$L$10</f>
        <v>71</v>
      </c>
      <c r="O663" s="59"/>
      <c r="P663" s="59">
        <v>10.3</v>
      </c>
      <c r="Q663" s="59">
        <v>7.1</v>
      </c>
      <c r="R663" s="59">
        <v>9.18</v>
      </c>
      <c r="S663" s="59">
        <v>7.74</v>
      </c>
      <c r="T663" s="59">
        <v>3</v>
      </c>
      <c r="U663" s="59">
        <v>2</v>
      </c>
      <c r="V663" s="59">
        <v>7</v>
      </c>
      <c r="W663" s="59">
        <v>4</v>
      </c>
      <c r="X663" s="59">
        <v>70</v>
      </c>
      <c r="Y663" s="59">
        <v>24</v>
      </c>
      <c r="Z663" s="59">
        <v>101</v>
      </c>
      <c r="AA663" s="59">
        <v>71</v>
      </c>
    </row>
    <row r="664" spans="1:27" x14ac:dyDescent="0.35">
      <c r="A664" s="59"/>
      <c r="B664" s="59"/>
      <c r="C664" s="59">
        <f>P664*Mitigations!$J$10</f>
        <v>9.1999999999999993</v>
      </c>
      <c r="D664" s="59">
        <f>Q664*Mitigations!$J$10</f>
        <v>8.8000000000000007</v>
      </c>
      <c r="E664" s="59">
        <f>R664*Mitigations!$J$10</f>
        <v>10.08</v>
      </c>
      <c r="F664" s="59">
        <f>S664*Mitigations!$J$10</f>
        <v>7.4700000000000006</v>
      </c>
      <c r="G664" s="59">
        <f>T664*Mitigations!$K$10</f>
        <v>5</v>
      </c>
      <c r="H664" s="59">
        <f>U664*Mitigations!$K$10</f>
        <v>3</v>
      </c>
      <c r="I664" s="59">
        <f>V664*Mitigations!$K$10</f>
        <v>8</v>
      </c>
      <c r="J664" s="59">
        <f>W664*Mitigations!$K$10</f>
        <v>8</v>
      </c>
      <c r="K664" s="59">
        <f>X664*Mitigations!$L$10</f>
        <v>88</v>
      </c>
      <c r="L664" s="59">
        <f>Y664*Mitigations!$L$10</f>
        <v>45</v>
      </c>
      <c r="M664" s="59">
        <f>Z664*Mitigations!$L$10</f>
        <v>76</v>
      </c>
      <c r="N664" s="59">
        <f>AA664*Mitigations!$L$10</f>
        <v>37</v>
      </c>
      <c r="O664" s="59"/>
      <c r="P664" s="59">
        <v>9.1999999999999993</v>
      </c>
      <c r="Q664" s="59">
        <v>8.8000000000000007</v>
      </c>
      <c r="R664" s="59">
        <v>10.08</v>
      </c>
      <c r="S664" s="59">
        <v>7.4700000000000006</v>
      </c>
      <c r="T664" s="59">
        <v>5</v>
      </c>
      <c r="U664" s="59">
        <v>3</v>
      </c>
      <c r="V664" s="59">
        <v>8</v>
      </c>
      <c r="W664" s="59">
        <v>8</v>
      </c>
      <c r="X664" s="59">
        <v>88</v>
      </c>
      <c r="Y664" s="59">
        <v>45</v>
      </c>
      <c r="Z664" s="59">
        <v>76</v>
      </c>
      <c r="AA664" s="59">
        <v>37</v>
      </c>
    </row>
    <row r="665" spans="1:27" x14ac:dyDescent="0.35">
      <c r="A665" s="59"/>
      <c r="B665" s="59"/>
      <c r="C665" s="59">
        <f>P665*Mitigations!$J$10</f>
        <v>10.1</v>
      </c>
      <c r="D665" s="59">
        <f>Q665*Mitigations!$J$10</f>
        <v>8.6999999999999993</v>
      </c>
      <c r="E665" s="59">
        <f>R665*Mitigations!$J$10</f>
        <v>9.09</v>
      </c>
      <c r="F665" s="59">
        <f>S665*Mitigations!$J$10</f>
        <v>8.01</v>
      </c>
      <c r="G665" s="59">
        <f>T665*Mitigations!$K$10</f>
        <v>7</v>
      </c>
      <c r="H665" s="59">
        <f>U665*Mitigations!$K$10</f>
        <v>4</v>
      </c>
      <c r="I665" s="59">
        <f>V665*Mitigations!$K$10</f>
        <v>10</v>
      </c>
      <c r="J665" s="59">
        <f>W665*Mitigations!$K$10</f>
        <v>5</v>
      </c>
      <c r="K665" s="59">
        <f>X665*Mitigations!$L$10</f>
        <v>56</v>
      </c>
      <c r="L665" s="59">
        <f>Y665*Mitigations!$L$10</f>
        <v>37</v>
      </c>
      <c r="M665" s="59">
        <f>Z665*Mitigations!$L$10</f>
        <v>78</v>
      </c>
      <c r="N665" s="59">
        <f>AA665*Mitigations!$L$10</f>
        <v>33</v>
      </c>
      <c r="O665" s="59"/>
      <c r="P665" s="59">
        <v>10.1</v>
      </c>
      <c r="Q665" s="59">
        <v>8.6999999999999993</v>
      </c>
      <c r="R665" s="59">
        <v>9.09</v>
      </c>
      <c r="S665" s="59">
        <v>8.01</v>
      </c>
      <c r="T665" s="59">
        <v>7</v>
      </c>
      <c r="U665" s="59">
        <v>4</v>
      </c>
      <c r="V665" s="59">
        <v>10</v>
      </c>
      <c r="W665" s="59">
        <v>5</v>
      </c>
      <c r="X665" s="59">
        <v>56</v>
      </c>
      <c r="Y665" s="59">
        <v>37</v>
      </c>
      <c r="Z665" s="59">
        <v>78</v>
      </c>
      <c r="AA665" s="59">
        <v>33</v>
      </c>
    </row>
    <row r="666" spans="1:27" x14ac:dyDescent="0.35">
      <c r="A666" s="59"/>
      <c r="B666" s="59"/>
      <c r="C666" s="59">
        <f>P666*Mitigations!$J$10</f>
        <v>9.9</v>
      </c>
      <c r="D666" s="59">
        <f>Q666*Mitigations!$J$10</f>
        <v>8.6</v>
      </c>
      <c r="E666" s="59">
        <f>R666*Mitigations!$J$10</f>
        <v>8.5500000000000007</v>
      </c>
      <c r="F666" s="59">
        <f>S666*Mitigations!$J$10</f>
        <v>8.5500000000000007</v>
      </c>
      <c r="G666" s="59">
        <f>T666*Mitigations!$K$10</f>
        <v>7</v>
      </c>
      <c r="H666" s="59">
        <f>U666*Mitigations!$K$10</f>
        <v>6</v>
      </c>
      <c r="I666" s="59">
        <f>V666*Mitigations!$K$10</f>
        <v>4</v>
      </c>
      <c r="J666" s="59">
        <f>W666*Mitigations!$K$10</f>
        <v>2</v>
      </c>
      <c r="K666" s="59">
        <f>X666*Mitigations!$L$10</f>
        <v>227</v>
      </c>
      <c r="L666" s="59">
        <f>Y666*Mitigations!$L$10</f>
        <v>36</v>
      </c>
      <c r="M666" s="59">
        <f>Z666*Mitigations!$L$10</f>
        <v>143</v>
      </c>
      <c r="N666" s="59">
        <f>AA666*Mitigations!$L$10</f>
        <v>29</v>
      </c>
      <c r="O666" s="59"/>
      <c r="P666" s="59">
        <v>9.9</v>
      </c>
      <c r="Q666" s="59">
        <v>8.6</v>
      </c>
      <c r="R666" s="59">
        <v>8.5500000000000007</v>
      </c>
      <c r="S666" s="59">
        <v>8.5500000000000007</v>
      </c>
      <c r="T666" s="59">
        <v>7</v>
      </c>
      <c r="U666" s="59">
        <v>6</v>
      </c>
      <c r="V666" s="59">
        <v>4</v>
      </c>
      <c r="W666" s="59">
        <v>2</v>
      </c>
      <c r="X666" s="59">
        <v>227</v>
      </c>
      <c r="Y666" s="59">
        <v>36</v>
      </c>
      <c r="Z666" s="59">
        <v>143</v>
      </c>
      <c r="AA666" s="59">
        <v>29</v>
      </c>
    </row>
    <row r="667" spans="1:27" x14ac:dyDescent="0.35">
      <c r="A667" s="59"/>
      <c r="B667" s="59"/>
      <c r="C667" s="59">
        <f>P667*Mitigations!$J$10</f>
        <v>9.3000000000000007</v>
      </c>
      <c r="D667" s="59">
        <f>Q667*Mitigations!$J$10</f>
        <v>8.6</v>
      </c>
      <c r="E667" s="59">
        <f>R667*Mitigations!$J$10</f>
        <v>7.4700000000000006</v>
      </c>
      <c r="F667" s="59">
        <f>S667*Mitigations!$J$10</f>
        <v>5.8500000000000005</v>
      </c>
      <c r="G667" s="59">
        <f>T667*Mitigations!$K$10</f>
        <v>6</v>
      </c>
      <c r="H667" s="59">
        <f>U667*Mitigations!$K$10</f>
        <v>3</v>
      </c>
      <c r="I667" s="59">
        <f>V667*Mitigations!$K$10</f>
        <v>4</v>
      </c>
      <c r="J667" s="59">
        <f>W667*Mitigations!$K$10</f>
        <v>4</v>
      </c>
      <c r="K667" s="59">
        <f>X667*Mitigations!$L$10</f>
        <v>97</v>
      </c>
      <c r="L667" s="59">
        <f>Y667*Mitigations!$L$10</f>
        <v>28</v>
      </c>
      <c r="M667" s="59">
        <f>Z667*Mitigations!$L$10</f>
        <v>94</v>
      </c>
      <c r="N667" s="59">
        <f>AA667*Mitigations!$L$10</f>
        <v>40</v>
      </c>
      <c r="O667" s="59"/>
      <c r="P667" s="59">
        <v>9.3000000000000007</v>
      </c>
      <c r="Q667" s="59">
        <v>8.6</v>
      </c>
      <c r="R667" s="59">
        <v>7.4700000000000006</v>
      </c>
      <c r="S667" s="59">
        <v>5.8500000000000005</v>
      </c>
      <c r="T667" s="59">
        <v>6</v>
      </c>
      <c r="U667" s="59">
        <v>3</v>
      </c>
      <c r="V667" s="59">
        <v>4</v>
      </c>
      <c r="W667" s="59">
        <v>4</v>
      </c>
      <c r="X667" s="59">
        <v>97</v>
      </c>
      <c r="Y667" s="59">
        <v>28</v>
      </c>
      <c r="Z667" s="59">
        <v>94</v>
      </c>
      <c r="AA667" s="59">
        <v>40</v>
      </c>
    </row>
    <row r="668" spans="1:27" x14ac:dyDescent="0.35">
      <c r="A668" s="59"/>
      <c r="B668" s="59"/>
      <c r="C668" s="59">
        <f>P668*Mitigations!$J$10</f>
        <v>8.9</v>
      </c>
      <c r="D668" s="59">
        <f>Q668*Mitigations!$J$10</f>
        <v>8.3000000000000007</v>
      </c>
      <c r="E668" s="59">
        <f>R668*Mitigations!$J$10</f>
        <v>8.1</v>
      </c>
      <c r="F668" s="59">
        <f>S668*Mitigations!$J$10</f>
        <v>5.8500000000000005</v>
      </c>
      <c r="G668" s="59">
        <f>T668*Mitigations!$K$10</f>
        <v>4</v>
      </c>
      <c r="H668" s="59">
        <f>U668*Mitigations!$K$10</f>
        <v>2</v>
      </c>
      <c r="I668" s="59">
        <f>V668*Mitigations!$K$10</f>
        <v>6</v>
      </c>
      <c r="J668" s="59">
        <f>W668*Mitigations!$K$10</f>
        <v>6</v>
      </c>
      <c r="K668" s="59">
        <f>X668*Mitigations!$L$10</f>
        <v>128</v>
      </c>
      <c r="L668" s="59">
        <f>Y668*Mitigations!$L$10</f>
        <v>30</v>
      </c>
      <c r="M668" s="59">
        <f>Z668*Mitigations!$L$10</f>
        <v>57</v>
      </c>
      <c r="N668" s="59">
        <f>AA668*Mitigations!$L$10</f>
        <v>49</v>
      </c>
      <c r="O668" s="59"/>
      <c r="P668" s="59">
        <v>8.9</v>
      </c>
      <c r="Q668" s="59">
        <v>8.3000000000000007</v>
      </c>
      <c r="R668" s="59">
        <v>8.1</v>
      </c>
      <c r="S668" s="59">
        <v>5.8500000000000005</v>
      </c>
      <c r="T668" s="59">
        <v>4</v>
      </c>
      <c r="U668" s="59">
        <v>2</v>
      </c>
      <c r="V668" s="59">
        <v>6</v>
      </c>
      <c r="W668" s="59">
        <v>6</v>
      </c>
      <c r="X668" s="59">
        <v>128</v>
      </c>
      <c r="Y668" s="59">
        <v>30</v>
      </c>
      <c r="Z668" s="59">
        <v>57</v>
      </c>
      <c r="AA668" s="59">
        <v>49</v>
      </c>
    </row>
    <row r="669" spans="1:27" x14ac:dyDescent="0.35">
      <c r="A669" s="59"/>
      <c r="B669" s="59"/>
      <c r="C669" s="59">
        <f>P669*Mitigations!$J$10</f>
        <v>11.6</v>
      </c>
      <c r="D669" s="59">
        <f>Q669*Mitigations!$J$10</f>
        <v>8.6</v>
      </c>
      <c r="E669" s="59">
        <f>R669*Mitigations!$J$10</f>
        <v>10.08</v>
      </c>
      <c r="F669" s="59">
        <f>S669*Mitigations!$J$10</f>
        <v>8.64</v>
      </c>
      <c r="G669" s="59">
        <f>T669*Mitigations!$K$10</f>
        <v>5</v>
      </c>
      <c r="H669" s="59">
        <f>U669*Mitigations!$K$10</f>
        <v>4</v>
      </c>
      <c r="I669" s="59">
        <f>V669*Mitigations!$K$10</f>
        <v>3</v>
      </c>
      <c r="J669" s="59">
        <f>W669*Mitigations!$K$10</f>
        <v>8</v>
      </c>
      <c r="K669" s="59">
        <f>X669*Mitigations!$L$10</f>
        <v>67</v>
      </c>
      <c r="L669" s="59">
        <f>Y669*Mitigations!$L$10</f>
        <v>33</v>
      </c>
      <c r="M669" s="59">
        <f>Z669*Mitigations!$L$10</f>
        <v>129</v>
      </c>
      <c r="N669" s="59">
        <f>AA669*Mitigations!$L$10</f>
        <v>52</v>
      </c>
      <c r="O669" s="59"/>
      <c r="P669" s="59">
        <v>11.6</v>
      </c>
      <c r="Q669" s="59">
        <v>8.6</v>
      </c>
      <c r="R669" s="59">
        <v>10.08</v>
      </c>
      <c r="S669" s="59">
        <v>8.64</v>
      </c>
      <c r="T669" s="59">
        <v>5</v>
      </c>
      <c r="U669" s="59">
        <v>4</v>
      </c>
      <c r="V669" s="59">
        <v>3</v>
      </c>
      <c r="W669" s="59">
        <v>8</v>
      </c>
      <c r="X669" s="59">
        <v>67</v>
      </c>
      <c r="Y669" s="59">
        <v>33</v>
      </c>
      <c r="Z669" s="59">
        <v>129</v>
      </c>
      <c r="AA669" s="59">
        <v>52</v>
      </c>
    </row>
    <row r="670" spans="1:27" x14ac:dyDescent="0.35">
      <c r="A670" s="59"/>
      <c r="B670" s="59"/>
      <c r="C670" s="59">
        <f>P670*Mitigations!$J$10</f>
        <v>9.1999999999999993</v>
      </c>
      <c r="D670" s="59">
        <f>Q670*Mitigations!$J$10</f>
        <v>8.3000000000000007</v>
      </c>
      <c r="E670" s="59">
        <f>R670*Mitigations!$J$10</f>
        <v>9.09</v>
      </c>
      <c r="F670" s="59">
        <f>S670*Mitigations!$J$10</f>
        <v>8.1</v>
      </c>
      <c r="G670" s="59">
        <f>T670*Mitigations!$K$10</f>
        <v>3</v>
      </c>
      <c r="H670" s="59">
        <f>U670*Mitigations!$K$10</f>
        <v>5</v>
      </c>
      <c r="I670" s="59">
        <f>V670*Mitigations!$K$10</f>
        <v>7</v>
      </c>
      <c r="J670" s="59">
        <f>W670*Mitigations!$K$10</f>
        <v>2</v>
      </c>
      <c r="K670" s="59">
        <f>X670*Mitigations!$L$10</f>
        <v>173</v>
      </c>
      <c r="L670" s="59">
        <f>Y670*Mitigations!$L$10</f>
        <v>49</v>
      </c>
      <c r="M670" s="59">
        <f>Z670*Mitigations!$L$10</f>
        <v>77</v>
      </c>
      <c r="N670" s="59">
        <f>AA670*Mitigations!$L$10</f>
        <v>71</v>
      </c>
      <c r="O670" s="59"/>
      <c r="P670" s="59">
        <v>9.1999999999999993</v>
      </c>
      <c r="Q670" s="59">
        <v>8.3000000000000007</v>
      </c>
      <c r="R670" s="59">
        <v>9.09</v>
      </c>
      <c r="S670" s="59">
        <v>8.1</v>
      </c>
      <c r="T670" s="59">
        <v>3</v>
      </c>
      <c r="U670" s="59">
        <v>5</v>
      </c>
      <c r="V670" s="59">
        <v>7</v>
      </c>
      <c r="W670" s="59">
        <v>2</v>
      </c>
      <c r="X670" s="59">
        <v>173</v>
      </c>
      <c r="Y670" s="59">
        <v>49</v>
      </c>
      <c r="Z670" s="59">
        <v>77</v>
      </c>
      <c r="AA670" s="59">
        <v>71</v>
      </c>
    </row>
    <row r="671" spans="1:27" x14ac:dyDescent="0.35">
      <c r="A671" s="59"/>
      <c r="B671" s="59"/>
      <c r="C671" s="59">
        <f>P671*Mitigations!$J$10</f>
        <v>12.5</v>
      </c>
      <c r="D671" s="59">
        <f>Q671*Mitigations!$J$10</f>
        <v>6.7</v>
      </c>
      <c r="E671" s="59">
        <f>R671*Mitigations!$J$10</f>
        <v>10.98</v>
      </c>
      <c r="F671" s="59">
        <f>S671*Mitigations!$J$10</f>
        <v>7.74</v>
      </c>
      <c r="G671" s="59">
        <f>T671*Mitigations!$K$10</f>
        <v>7</v>
      </c>
      <c r="H671" s="59">
        <f>U671*Mitigations!$K$10</f>
        <v>1</v>
      </c>
      <c r="I671" s="59">
        <f>V671*Mitigations!$K$10</f>
        <v>3</v>
      </c>
      <c r="J671" s="59">
        <f>W671*Mitigations!$K$10</f>
        <v>5</v>
      </c>
      <c r="K671" s="59">
        <f>X671*Mitigations!$L$10</f>
        <v>127</v>
      </c>
      <c r="L671" s="59">
        <f>Y671*Mitigations!$L$10</f>
        <v>35</v>
      </c>
      <c r="M671" s="59">
        <f>Z671*Mitigations!$L$10</f>
        <v>58</v>
      </c>
      <c r="N671" s="59">
        <f>AA671*Mitigations!$L$10</f>
        <v>33</v>
      </c>
      <c r="O671" s="59"/>
      <c r="P671" s="59">
        <v>12.5</v>
      </c>
      <c r="Q671" s="59">
        <v>6.7</v>
      </c>
      <c r="R671" s="59">
        <v>10.98</v>
      </c>
      <c r="S671" s="59">
        <v>7.74</v>
      </c>
      <c r="T671" s="59">
        <v>7</v>
      </c>
      <c r="U671" s="59">
        <v>1</v>
      </c>
      <c r="V671" s="59">
        <v>3</v>
      </c>
      <c r="W671" s="59">
        <v>5</v>
      </c>
      <c r="X671" s="59">
        <v>127</v>
      </c>
      <c r="Y671" s="59">
        <v>35</v>
      </c>
      <c r="Z671" s="59">
        <v>58</v>
      </c>
      <c r="AA671" s="59">
        <v>33</v>
      </c>
    </row>
    <row r="672" spans="1:27" x14ac:dyDescent="0.35">
      <c r="A672" s="59"/>
      <c r="B672" s="59"/>
      <c r="C672" s="59">
        <f>P672*Mitigations!$J$10</f>
        <v>7.9</v>
      </c>
      <c r="D672" s="59">
        <f>Q672*Mitigations!$J$10</f>
        <v>8.5</v>
      </c>
      <c r="E672" s="59">
        <f>R672*Mitigations!$J$10</f>
        <v>9.7200000000000006</v>
      </c>
      <c r="F672" s="59">
        <f>S672*Mitigations!$J$10</f>
        <v>6.3</v>
      </c>
      <c r="G672" s="59">
        <f>T672*Mitigations!$K$10</f>
        <v>4</v>
      </c>
      <c r="H672" s="59">
        <f>U672*Mitigations!$K$10</f>
        <v>6</v>
      </c>
      <c r="I672" s="59">
        <f>V672*Mitigations!$K$10</f>
        <v>1</v>
      </c>
      <c r="J672" s="59">
        <f>W672*Mitigations!$K$10</f>
        <v>6</v>
      </c>
      <c r="K672" s="59">
        <f>X672*Mitigations!$L$10</f>
        <v>109</v>
      </c>
      <c r="L672" s="59">
        <f>Y672*Mitigations!$L$10</f>
        <v>33</v>
      </c>
      <c r="M672" s="59">
        <f>Z672*Mitigations!$L$10</f>
        <v>58</v>
      </c>
      <c r="N672" s="59">
        <f>AA672*Mitigations!$L$10</f>
        <v>85</v>
      </c>
      <c r="O672" s="59"/>
      <c r="P672" s="59">
        <v>7.9</v>
      </c>
      <c r="Q672" s="59">
        <v>8.5</v>
      </c>
      <c r="R672" s="59">
        <v>9.7200000000000006</v>
      </c>
      <c r="S672" s="59">
        <v>6.3</v>
      </c>
      <c r="T672" s="59">
        <v>4</v>
      </c>
      <c r="U672" s="59">
        <v>6</v>
      </c>
      <c r="V672" s="59">
        <v>1</v>
      </c>
      <c r="W672" s="59">
        <v>6</v>
      </c>
      <c r="X672" s="59">
        <v>109</v>
      </c>
      <c r="Y672" s="59">
        <v>33</v>
      </c>
      <c r="Z672" s="59">
        <v>58</v>
      </c>
      <c r="AA672" s="59">
        <v>85</v>
      </c>
    </row>
    <row r="673" spans="1:27" x14ac:dyDescent="0.35">
      <c r="A673" s="59"/>
      <c r="B673" s="59"/>
      <c r="C673" s="59">
        <f>P673*Mitigations!$J$10</f>
        <v>13.5</v>
      </c>
      <c r="D673" s="59">
        <f>Q673*Mitigations!$J$10</f>
        <v>7.9</v>
      </c>
      <c r="E673" s="59">
        <f>R673*Mitigations!$J$10</f>
        <v>8.2799999999999994</v>
      </c>
      <c r="F673" s="59">
        <f>S673*Mitigations!$J$10</f>
        <v>7.29</v>
      </c>
      <c r="G673" s="59">
        <f>T673*Mitigations!$K$10</f>
        <v>6</v>
      </c>
      <c r="H673" s="59">
        <f>U673*Mitigations!$K$10</f>
        <v>4</v>
      </c>
      <c r="I673" s="59">
        <f>V673*Mitigations!$K$10</f>
        <v>3</v>
      </c>
      <c r="J673" s="59">
        <f>W673*Mitigations!$K$10</f>
        <v>2</v>
      </c>
      <c r="K673" s="59">
        <f>X673*Mitigations!$L$10</f>
        <v>156</v>
      </c>
      <c r="L673" s="59">
        <f>Y673*Mitigations!$L$10</f>
        <v>36</v>
      </c>
      <c r="M673" s="59">
        <f>Z673*Mitigations!$L$10</f>
        <v>189</v>
      </c>
      <c r="N673" s="59">
        <f>AA673*Mitigations!$L$10</f>
        <v>88</v>
      </c>
      <c r="O673" s="59"/>
      <c r="P673" s="59">
        <v>13.5</v>
      </c>
      <c r="Q673" s="59">
        <v>7.9</v>
      </c>
      <c r="R673" s="59">
        <v>8.2799999999999994</v>
      </c>
      <c r="S673" s="59">
        <v>7.29</v>
      </c>
      <c r="T673" s="59">
        <v>6</v>
      </c>
      <c r="U673" s="59">
        <v>4</v>
      </c>
      <c r="V673" s="59">
        <v>3</v>
      </c>
      <c r="W673" s="59">
        <v>2</v>
      </c>
      <c r="X673" s="59">
        <v>156</v>
      </c>
      <c r="Y673" s="59">
        <v>36</v>
      </c>
      <c r="Z673" s="59">
        <v>189</v>
      </c>
      <c r="AA673" s="59">
        <v>88</v>
      </c>
    </row>
    <row r="674" spans="1:27" x14ac:dyDescent="0.35">
      <c r="A674" s="59"/>
      <c r="B674" s="59"/>
      <c r="C674" s="59">
        <f>P674*Mitigations!$J$10</f>
        <v>11</v>
      </c>
      <c r="D674" s="59">
        <f>Q674*Mitigations!$J$10</f>
        <v>8.8000000000000007</v>
      </c>
      <c r="E674" s="59">
        <f>R674*Mitigations!$J$10</f>
        <v>13.23</v>
      </c>
      <c r="F674" s="59">
        <f>S674*Mitigations!$J$10</f>
        <v>7.8299999999999992</v>
      </c>
      <c r="G674" s="59">
        <f>T674*Mitigations!$K$10</f>
        <v>6</v>
      </c>
      <c r="H674" s="59">
        <f>U674*Mitigations!$K$10</f>
        <v>6</v>
      </c>
      <c r="I674" s="59">
        <f>V674*Mitigations!$K$10</f>
        <v>5</v>
      </c>
      <c r="J674" s="59">
        <f>W674*Mitigations!$K$10</f>
        <v>8</v>
      </c>
      <c r="K674" s="59">
        <f>X674*Mitigations!$L$10</f>
        <v>87</v>
      </c>
      <c r="L674" s="59">
        <f>Y674*Mitigations!$L$10</f>
        <v>24</v>
      </c>
      <c r="M674" s="59">
        <f>Z674*Mitigations!$L$10</f>
        <v>121</v>
      </c>
      <c r="N674" s="59">
        <f>AA674*Mitigations!$L$10</f>
        <v>52</v>
      </c>
      <c r="O674" s="59"/>
      <c r="P674" s="59">
        <v>11</v>
      </c>
      <c r="Q674" s="59">
        <v>8.8000000000000007</v>
      </c>
      <c r="R674" s="59">
        <v>13.23</v>
      </c>
      <c r="S674" s="59">
        <v>7.8299999999999992</v>
      </c>
      <c r="T674" s="59">
        <v>6</v>
      </c>
      <c r="U674" s="59">
        <v>6</v>
      </c>
      <c r="V674" s="59">
        <v>5</v>
      </c>
      <c r="W674" s="59">
        <v>8</v>
      </c>
      <c r="X674" s="59">
        <v>87</v>
      </c>
      <c r="Y674" s="59">
        <v>24</v>
      </c>
      <c r="Z674" s="59">
        <v>121</v>
      </c>
      <c r="AA674" s="59">
        <v>52</v>
      </c>
    </row>
    <row r="675" spans="1:27" x14ac:dyDescent="0.35">
      <c r="A675" s="59"/>
      <c r="B675" s="59"/>
      <c r="C675" s="59">
        <f>P675*Mitigations!$J$10</f>
        <v>8.9</v>
      </c>
      <c r="D675" s="59">
        <f>Q675*Mitigations!$J$10</f>
        <v>6.5</v>
      </c>
      <c r="E675" s="59">
        <f>R675*Mitigations!$J$10</f>
        <v>13.59</v>
      </c>
      <c r="F675" s="59">
        <f>S675*Mitigations!$J$10</f>
        <v>8.2799999999999994</v>
      </c>
      <c r="G675" s="59">
        <f>T675*Mitigations!$K$10</f>
        <v>4</v>
      </c>
      <c r="H675" s="59">
        <f>U675*Mitigations!$K$10</f>
        <v>5</v>
      </c>
      <c r="I675" s="59">
        <f>V675*Mitigations!$K$10</f>
        <v>7</v>
      </c>
      <c r="J675" s="59">
        <f>W675*Mitigations!$K$10</f>
        <v>6</v>
      </c>
      <c r="K675" s="59">
        <f>X675*Mitigations!$L$10</f>
        <v>124</v>
      </c>
      <c r="L675" s="59">
        <f>Y675*Mitigations!$L$10</f>
        <v>31</v>
      </c>
      <c r="M675" s="59">
        <f>Z675*Mitigations!$L$10</f>
        <v>150</v>
      </c>
      <c r="N675" s="59">
        <f>AA675*Mitigations!$L$10</f>
        <v>31</v>
      </c>
      <c r="O675" s="59"/>
      <c r="P675" s="59">
        <v>8.9</v>
      </c>
      <c r="Q675" s="59">
        <v>6.5</v>
      </c>
      <c r="R675" s="59">
        <v>13.59</v>
      </c>
      <c r="S675" s="59">
        <v>8.2799999999999994</v>
      </c>
      <c r="T675" s="59">
        <v>4</v>
      </c>
      <c r="U675" s="59">
        <v>5</v>
      </c>
      <c r="V675" s="59">
        <v>7</v>
      </c>
      <c r="W675" s="59">
        <v>6</v>
      </c>
      <c r="X675" s="59">
        <v>124</v>
      </c>
      <c r="Y675" s="59">
        <v>31</v>
      </c>
      <c r="Z675" s="59">
        <v>150</v>
      </c>
      <c r="AA675" s="59">
        <v>31</v>
      </c>
    </row>
    <row r="676" spans="1:27" x14ac:dyDescent="0.35">
      <c r="A676" s="59"/>
      <c r="B676" s="59"/>
      <c r="C676" s="59">
        <f>P676*Mitigations!$J$10</f>
        <v>11.3</v>
      </c>
      <c r="D676" s="59">
        <f>Q676*Mitigations!$J$10</f>
        <v>9.6</v>
      </c>
      <c r="E676" s="59">
        <f>R676*Mitigations!$J$10</f>
        <v>6.03</v>
      </c>
      <c r="F676" s="59">
        <f>S676*Mitigations!$J$10</f>
        <v>8.4600000000000009</v>
      </c>
      <c r="G676" s="59">
        <f>T676*Mitigations!$K$10</f>
        <v>7</v>
      </c>
      <c r="H676" s="59">
        <f>U676*Mitigations!$K$10</f>
        <v>3</v>
      </c>
      <c r="I676" s="59">
        <f>V676*Mitigations!$K$10</f>
        <v>6</v>
      </c>
      <c r="J676" s="59">
        <f>W676*Mitigations!$K$10</f>
        <v>8</v>
      </c>
      <c r="K676" s="59">
        <f>X676*Mitigations!$L$10</f>
        <v>115</v>
      </c>
      <c r="L676" s="59">
        <f>Y676*Mitigations!$L$10</f>
        <v>20</v>
      </c>
      <c r="M676" s="59">
        <f>Z676*Mitigations!$L$10</f>
        <v>71</v>
      </c>
      <c r="N676" s="59">
        <f>AA676*Mitigations!$L$10</f>
        <v>28</v>
      </c>
      <c r="O676" s="59"/>
      <c r="P676" s="59">
        <v>11.3</v>
      </c>
      <c r="Q676" s="59">
        <v>9.6</v>
      </c>
      <c r="R676" s="59">
        <v>6.03</v>
      </c>
      <c r="S676" s="59">
        <v>8.4600000000000009</v>
      </c>
      <c r="T676" s="59">
        <v>7</v>
      </c>
      <c r="U676" s="59">
        <v>3</v>
      </c>
      <c r="V676" s="59">
        <v>6</v>
      </c>
      <c r="W676" s="59">
        <v>8</v>
      </c>
      <c r="X676" s="59">
        <v>115</v>
      </c>
      <c r="Y676" s="59">
        <v>20</v>
      </c>
      <c r="Z676" s="59">
        <v>71</v>
      </c>
      <c r="AA676" s="59">
        <v>28</v>
      </c>
    </row>
    <row r="677" spans="1:27" x14ac:dyDescent="0.35">
      <c r="A677" s="59"/>
      <c r="B677" s="59"/>
      <c r="C677" s="59">
        <f>P677*Mitigations!$J$10</f>
        <v>9.6</v>
      </c>
      <c r="D677" s="59">
        <f>Q677*Mitigations!$J$10</f>
        <v>8.1999999999999993</v>
      </c>
      <c r="E677" s="59">
        <f>R677*Mitigations!$J$10</f>
        <v>9.7200000000000006</v>
      </c>
      <c r="F677" s="59">
        <f>S677*Mitigations!$J$10</f>
        <v>8.5500000000000007</v>
      </c>
      <c r="G677" s="59">
        <f>T677*Mitigations!$K$10</f>
        <v>7</v>
      </c>
      <c r="H677" s="59">
        <f>U677*Mitigations!$K$10</f>
        <v>3</v>
      </c>
      <c r="I677" s="59">
        <f>V677*Mitigations!$K$10</f>
        <v>2</v>
      </c>
      <c r="J677" s="59">
        <f>W677*Mitigations!$K$10</f>
        <v>8</v>
      </c>
      <c r="K677" s="59">
        <f>X677*Mitigations!$L$10</f>
        <v>92</v>
      </c>
      <c r="L677" s="59">
        <f>Y677*Mitigations!$L$10</f>
        <v>25</v>
      </c>
      <c r="M677" s="59">
        <f>Z677*Mitigations!$L$10</f>
        <v>48</v>
      </c>
      <c r="N677" s="59">
        <f>AA677*Mitigations!$L$10</f>
        <v>64</v>
      </c>
      <c r="O677" s="59"/>
      <c r="P677" s="59">
        <v>9.6</v>
      </c>
      <c r="Q677" s="59">
        <v>8.1999999999999993</v>
      </c>
      <c r="R677" s="59">
        <v>9.7200000000000006</v>
      </c>
      <c r="S677" s="59">
        <v>8.5500000000000007</v>
      </c>
      <c r="T677" s="59">
        <v>7</v>
      </c>
      <c r="U677" s="59">
        <v>3</v>
      </c>
      <c r="V677" s="59">
        <v>2</v>
      </c>
      <c r="W677" s="59">
        <v>8</v>
      </c>
      <c r="X677" s="59">
        <v>92</v>
      </c>
      <c r="Y677" s="59">
        <v>25</v>
      </c>
      <c r="Z677" s="59">
        <v>48</v>
      </c>
      <c r="AA677" s="59">
        <v>64</v>
      </c>
    </row>
    <row r="678" spans="1:27" x14ac:dyDescent="0.35">
      <c r="A678" s="59"/>
      <c r="B678" s="59"/>
      <c r="C678" s="59">
        <f>P678*Mitigations!$J$10</f>
        <v>6.9</v>
      </c>
      <c r="D678" s="59">
        <f>Q678*Mitigations!$J$10</f>
        <v>8.6999999999999993</v>
      </c>
      <c r="E678" s="59">
        <f>R678*Mitigations!$J$10</f>
        <v>8.91</v>
      </c>
      <c r="F678" s="59">
        <f>S678*Mitigations!$J$10</f>
        <v>5.8500000000000005</v>
      </c>
      <c r="G678" s="59">
        <f>T678*Mitigations!$K$10</f>
        <v>5</v>
      </c>
      <c r="H678" s="59">
        <f>U678*Mitigations!$K$10</f>
        <v>3</v>
      </c>
      <c r="I678" s="59">
        <f>V678*Mitigations!$K$10</f>
        <v>7</v>
      </c>
      <c r="J678" s="59">
        <f>W678*Mitigations!$K$10</f>
        <v>3</v>
      </c>
      <c r="K678" s="59">
        <f>X678*Mitigations!$L$10</f>
        <v>120</v>
      </c>
      <c r="L678" s="59">
        <f>Y678*Mitigations!$L$10</f>
        <v>55</v>
      </c>
      <c r="M678" s="59">
        <f>Z678*Mitigations!$L$10</f>
        <v>48</v>
      </c>
      <c r="N678" s="59">
        <f>AA678*Mitigations!$L$10</f>
        <v>32</v>
      </c>
      <c r="O678" s="59"/>
      <c r="P678" s="59">
        <v>6.9</v>
      </c>
      <c r="Q678" s="59">
        <v>8.6999999999999993</v>
      </c>
      <c r="R678" s="59">
        <v>8.91</v>
      </c>
      <c r="S678" s="59">
        <v>5.8500000000000005</v>
      </c>
      <c r="T678" s="59">
        <v>5</v>
      </c>
      <c r="U678" s="59">
        <v>3</v>
      </c>
      <c r="V678" s="59">
        <v>7</v>
      </c>
      <c r="W678" s="59">
        <v>3</v>
      </c>
      <c r="X678" s="59">
        <v>120</v>
      </c>
      <c r="Y678" s="59">
        <v>55</v>
      </c>
      <c r="Z678" s="59">
        <v>48</v>
      </c>
      <c r="AA678" s="59">
        <v>32</v>
      </c>
    </row>
    <row r="679" spans="1:27" x14ac:dyDescent="0.35">
      <c r="A679" s="59"/>
      <c r="B679" s="59"/>
      <c r="C679" s="59">
        <f>P679*Mitigations!$J$10</f>
        <v>9.6</v>
      </c>
      <c r="D679" s="59">
        <f>Q679*Mitigations!$J$10</f>
        <v>9.1999999999999993</v>
      </c>
      <c r="E679" s="59">
        <f>R679*Mitigations!$J$10</f>
        <v>9.7200000000000006</v>
      </c>
      <c r="F679" s="59">
        <f>S679*Mitigations!$J$10</f>
        <v>9.2700000000000014</v>
      </c>
      <c r="G679" s="59">
        <f>T679*Mitigations!$K$10</f>
        <v>4</v>
      </c>
      <c r="H679" s="59">
        <f>U679*Mitigations!$K$10</f>
        <v>7</v>
      </c>
      <c r="I679" s="59">
        <f>V679*Mitigations!$K$10</f>
        <v>6</v>
      </c>
      <c r="J679" s="59">
        <f>W679*Mitigations!$K$10</f>
        <v>1</v>
      </c>
      <c r="K679" s="59">
        <f>X679*Mitigations!$L$10</f>
        <v>127</v>
      </c>
      <c r="L679" s="59">
        <f>Y679*Mitigations!$L$10</f>
        <v>38</v>
      </c>
      <c r="M679" s="59">
        <f>Z679*Mitigations!$L$10</f>
        <v>63</v>
      </c>
      <c r="N679" s="59">
        <f>AA679*Mitigations!$L$10</f>
        <v>29</v>
      </c>
      <c r="O679" s="59"/>
      <c r="P679" s="59">
        <v>9.6</v>
      </c>
      <c r="Q679" s="59">
        <v>9.1999999999999993</v>
      </c>
      <c r="R679" s="59">
        <v>9.7200000000000006</v>
      </c>
      <c r="S679" s="59">
        <v>9.2700000000000014</v>
      </c>
      <c r="T679" s="59">
        <v>4</v>
      </c>
      <c r="U679" s="59">
        <v>7</v>
      </c>
      <c r="V679" s="59">
        <v>6</v>
      </c>
      <c r="W679" s="59">
        <v>1</v>
      </c>
      <c r="X679" s="59">
        <v>127</v>
      </c>
      <c r="Y679" s="59">
        <v>38</v>
      </c>
      <c r="Z679" s="59">
        <v>63</v>
      </c>
      <c r="AA679" s="59">
        <v>29</v>
      </c>
    </row>
    <row r="680" spans="1:27" x14ac:dyDescent="0.35">
      <c r="A680" s="59"/>
      <c r="B680" s="59"/>
      <c r="C680" s="59">
        <f>P680*Mitigations!$J$10</f>
        <v>10.6</v>
      </c>
      <c r="D680" s="59">
        <f>Q680*Mitigations!$J$10</f>
        <v>9.9</v>
      </c>
      <c r="E680" s="59">
        <f>R680*Mitigations!$J$10</f>
        <v>13.32</v>
      </c>
      <c r="F680" s="59">
        <f>S680*Mitigations!$J$10</f>
        <v>7.74</v>
      </c>
      <c r="G680" s="59">
        <f>T680*Mitigations!$K$10</f>
        <v>7</v>
      </c>
      <c r="H680" s="59">
        <f>U680*Mitigations!$K$10</f>
        <v>3</v>
      </c>
      <c r="I680" s="59">
        <f>V680*Mitigations!$K$10</f>
        <v>7</v>
      </c>
      <c r="J680" s="59">
        <f>W680*Mitigations!$K$10</f>
        <v>2</v>
      </c>
      <c r="K680" s="59">
        <f>X680*Mitigations!$L$10</f>
        <v>91</v>
      </c>
      <c r="L680" s="59">
        <f>Y680*Mitigations!$L$10</f>
        <v>27</v>
      </c>
      <c r="M680" s="59">
        <f>Z680*Mitigations!$L$10</f>
        <v>86</v>
      </c>
      <c r="N680" s="59">
        <f>AA680*Mitigations!$L$10</f>
        <v>64</v>
      </c>
      <c r="O680" s="59"/>
      <c r="P680" s="59">
        <v>10.6</v>
      </c>
      <c r="Q680" s="59">
        <v>9.9</v>
      </c>
      <c r="R680" s="59">
        <v>13.32</v>
      </c>
      <c r="S680" s="59">
        <v>7.74</v>
      </c>
      <c r="T680" s="59">
        <v>7</v>
      </c>
      <c r="U680" s="59">
        <v>3</v>
      </c>
      <c r="V680" s="59">
        <v>7</v>
      </c>
      <c r="W680" s="59">
        <v>2</v>
      </c>
      <c r="X680" s="59">
        <v>91</v>
      </c>
      <c r="Y680" s="59">
        <v>27</v>
      </c>
      <c r="Z680" s="59">
        <v>86</v>
      </c>
      <c r="AA680" s="59">
        <v>64</v>
      </c>
    </row>
    <row r="681" spans="1:27" x14ac:dyDescent="0.35">
      <c r="A681" s="59"/>
      <c r="B681" s="59"/>
      <c r="C681" s="59">
        <f>P681*Mitigations!$J$10</f>
        <v>8.9</v>
      </c>
      <c r="D681" s="59">
        <f>Q681*Mitigations!$J$10</f>
        <v>7.4</v>
      </c>
      <c r="E681" s="59">
        <f>R681*Mitigations!$J$10</f>
        <v>10.620000000000001</v>
      </c>
      <c r="F681" s="59">
        <f>S681*Mitigations!$J$10</f>
        <v>8.64</v>
      </c>
      <c r="G681" s="59">
        <f>T681*Mitigations!$K$10</f>
        <v>8</v>
      </c>
      <c r="H681" s="59">
        <f>U681*Mitigations!$K$10</f>
        <v>10</v>
      </c>
      <c r="I681" s="59">
        <f>V681*Mitigations!$K$10</f>
        <v>7</v>
      </c>
      <c r="J681" s="59">
        <f>W681*Mitigations!$K$10</f>
        <v>2</v>
      </c>
      <c r="K681" s="59">
        <f>X681*Mitigations!$L$10</f>
        <v>215</v>
      </c>
      <c r="L681" s="59">
        <f>Y681*Mitigations!$L$10</f>
        <v>32</v>
      </c>
      <c r="M681" s="59">
        <f>Z681*Mitigations!$L$10</f>
        <v>39</v>
      </c>
      <c r="N681" s="59">
        <f>AA681*Mitigations!$L$10</f>
        <v>76</v>
      </c>
      <c r="O681" s="59"/>
      <c r="P681" s="59">
        <v>8.9</v>
      </c>
      <c r="Q681" s="59">
        <v>7.4</v>
      </c>
      <c r="R681" s="59">
        <v>10.620000000000001</v>
      </c>
      <c r="S681" s="59">
        <v>8.64</v>
      </c>
      <c r="T681" s="59">
        <v>8</v>
      </c>
      <c r="U681" s="59">
        <v>10</v>
      </c>
      <c r="V681" s="59">
        <v>7</v>
      </c>
      <c r="W681" s="59">
        <v>2</v>
      </c>
      <c r="X681" s="59">
        <v>215</v>
      </c>
      <c r="Y681" s="59">
        <v>32</v>
      </c>
      <c r="Z681" s="59">
        <v>39</v>
      </c>
      <c r="AA681" s="59">
        <v>76</v>
      </c>
    </row>
    <row r="682" spans="1:27" x14ac:dyDescent="0.35">
      <c r="A682" s="59"/>
      <c r="B682" s="59"/>
      <c r="C682" s="59">
        <f>P682*Mitigations!$J$10</f>
        <v>12.7</v>
      </c>
      <c r="D682" s="59">
        <f>Q682*Mitigations!$J$10</f>
        <v>8.1999999999999993</v>
      </c>
      <c r="E682" s="59">
        <f>R682*Mitigations!$J$10</f>
        <v>9.09</v>
      </c>
      <c r="F682" s="59">
        <f>S682*Mitigations!$J$10</f>
        <v>8.64</v>
      </c>
      <c r="G682" s="59">
        <f>T682*Mitigations!$K$10</f>
        <v>4</v>
      </c>
      <c r="H682" s="59">
        <f>U682*Mitigations!$K$10</f>
        <v>1</v>
      </c>
      <c r="I682" s="59">
        <f>V682*Mitigations!$K$10</f>
        <v>7</v>
      </c>
      <c r="J682" s="59">
        <f>W682*Mitigations!$K$10</f>
        <v>4</v>
      </c>
      <c r="K682" s="59">
        <f>X682*Mitigations!$L$10</f>
        <v>72</v>
      </c>
      <c r="L682" s="59">
        <f>Y682*Mitigations!$L$10</f>
        <v>57</v>
      </c>
      <c r="M682" s="59">
        <f>Z682*Mitigations!$L$10</f>
        <v>53</v>
      </c>
      <c r="N682" s="59">
        <f>AA682*Mitigations!$L$10</f>
        <v>40</v>
      </c>
      <c r="O682" s="59"/>
      <c r="P682" s="59">
        <v>12.7</v>
      </c>
      <c r="Q682" s="59">
        <v>8.1999999999999993</v>
      </c>
      <c r="R682" s="59">
        <v>9.09</v>
      </c>
      <c r="S682" s="59">
        <v>8.64</v>
      </c>
      <c r="T682" s="59">
        <v>4</v>
      </c>
      <c r="U682" s="59">
        <v>1</v>
      </c>
      <c r="V682" s="59">
        <v>7</v>
      </c>
      <c r="W682" s="59">
        <v>4</v>
      </c>
      <c r="X682" s="59">
        <v>72</v>
      </c>
      <c r="Y682" s="59">
        <v>57</v>
      </c>
      <c r="Z682" s="59">
        <v>53</v>
      </c>
      <c r="AA682" s="59">
        <v>40</v>
      </c>
    </row>
    <row r="683" spans="1:27" x14ac:dyDescent="0.35">
      <c r="A683" s="59"/>
      <c r="B683" s="59"/>
      <c r="C683" s="59">
        <f>P683*Mitigations!$J$10</f>
        <v>8.4</v>
      </c>
      <c r="D683" s="59">
        <f>Q683*Mitigations!$J$10</f>
        <v>8</v>
      </c>
      <c r="E683" s="59">
        <f>R683*Mitigations!$J$10</f>
        <v>9.18</v>
      </c>
      <c r="F683" s="59">
        <f>S683*Mitigations!$J$10</f>
        <v>6.39</v>
      </c>
      <c r="G683" s="59">
        <f>T683*Mitigations!$K$10</f>
        <v>4</v>
      </c>
      <c r="H683" s="59">
        <f>U683*Mitigations!$K$10</f>
        <v>3</v>
      </c>
      <c r="I683" s="59">
        <f>V683*Mitigations!$K$10</f>
        <v>3</v>
      </c>
      <c r="J683" s="59">
        <f>W683*Mitigations!$K$10</f>
        <v>2</v>
      </c>
      <c r="K683" s="59">
        <f>X683*Mitigations!$L$10</f>
        <v>150</v>
      </c>
      <c r="L683" s="59">
        <f>Y683*Mitigations!$L$10</f>
        <v>29</v>
      </c>
      <c r="M683" s="59">
        <f>Z683*Mitigations!$L$10</f>
        <v>56</v>
      </c>
      <c r="N683" s="59">
        <f>AA683*Mitigations!$L$10</f>
        <v>24</v>
      </c>
      <c r="O683" s="59"/>
      <c r="P683" s="59">
        <v>8.4</v>
      </c>
      <c r="Q683" s="59">
        <v>8</v>
      </c>
      <c r="R683" s="59">
        <v>9.18</v>
      </c>
      <c r="S683" s="59">
        <v>6.39</v>
      </c>
      <c r="T683" s="59">
        <v>4</v>
      </c>
      <c r="U683" s="59">
        <v>3</v>
      </c>
      <c r="V683" s="59">
        <v>3</v>
      </c>
      <c r="W683" s="59">
        <v>2</v>
      </c>
      <c r="X683" s="59">
        <v>150</v>
      </c>
      <c r="Y683" s="59">
        <v>29</v>
      </c>
      <c r="Z683" s="59">
        <v>56</v>
      </c>
      <c r="AA683" s="59">
        <v>24</v>
      </c>
    </row>
    <row r="684" spans="1:27" x14ac:dyDescent="0.35">
      <c r="A684" s="59"/>
      <c r="B684" s="59"/>
      <c r="C684" s="59">
        <f>P684*Mitigations!$J$10</f>
        <v>10.3</v>
      </c>
      <c r="D684" s="59">
        <f>Q684*Mitigations!$J$10</f>
        <v>10.5</v>
      </c>
      <c r="E684" s="59">
        <f>R684*Mitigations!$J$10</f>
        <v>5.9399999999999995</v>
      </c>
      <c r="F684" s="59">
        <f>S684*Mitigations!$J$10</f>
        <v>6.12</v>
      </c>
      <c r="G684" s="59">
        <f>T684*Mitigations!$K$10</f>
        <v>3</v>
      </c>
      <c r="H684" s="59">
        <f>U684*Mitigations!$K$10</f>
        <v>4</v>
      </c>
      <c r="I684" s="59">
        <f>V684*Mitigations!$K$10</f>
        <v>8</v>
      </c>
      <c r="J684" s="59">
        <f>W684*Mitigations!$K$10</f>
        <v>5</v>
      </c>
      <c r="K684" s="59">
        <f>X684*Mitigations!$L$10</f>
        <v>103</v>
      </c>
      <c r="L684" s="59">
        <f>Y684*Mitigations!$L$10</f>
        <v>27</v>
      </c>
      <c r="M684" s="59">
        <f>Z684*Mitigations!$L$10</f>
        <v>96</v>
      </c>
      <c r="N684" s="59">
        <f>AA684*Mitigations!$L$10</f>
        <v>51</v>
      </c>
      <c r="O684" s="59"/>
      <c r="P684" s="59">
        <v>10.3</v>
      </c>
      <c r="Q684" s="59">
        <v>10.5</v>
      </c>
      <c r="R684" s="59">
        <v>5.9399999999999995</v>
      </c>
      <c r="S684" s="59">
        <v>6.12</v>
      </c>
      <c r="T684" s="59">
        <v>3</v>
      </c>
      <c r="U684" s="59">
        <v>4</v>
      </c>
      <c r="V684" s="59">
        <v>8</v>
      </c>
      <c r="W684" s="59">
        <v>5</v>
      </c>
      <c r="X684" s="59">
        <v>103</v>
      </c>
      <c r="Y684" s="59">
        <v>27</v>
      </c>
      <c r="Z684" s="59">
        <v>96</v>
      </c>
      <c r="AA684" s="59">
        <v>51</v>
      </c>
    </row>
    <row r="685" spans="1:27" x14ac:dyDescent="0.35">
      <c r="A685" s="59"/>
      <c r="B685" s="59"/>
      <c r="C685" s="59">
        <f>P685*Mitigations!$J$10</f>
        <v>13.2</v>
      </c>
      <c r="D685" s="59">
        <f>Q685*Mitigations!$J$10</f>
        <v>7.5</v>
      </c>
      <c r="E685" s="59">
        <f>R685*Mitigations!$J$10</f>
        <v>11.43</v>
      </c>
      <c r="F685" s="59">
        <f>S685*Mitigations!$J$10</f>
        <v>6.03</v>
      </c>
      <c r="G685" s="59">
        <f>T685*Mitigations!$K$10</f>
        <v>8</v>
      </c>
      <c r="H685" s="59">
        <f>U685*Mitigations!$K$10</f>
        <v>1</v>
      </c>
      <c r="I685" s="59">
        <f>V685*Mitigations!$K$10</f>
        <v>4</v>
      </c>
      <c r="J685" s="59">
        <f>W685*Mitigations!$K$10</f>
        <v>9</v>
      </c>
      <c r="K685" s="59">
        <f>X685*Mitigations!$L$10</f>
        <v>134</v>
      </c>
      <c r="L685" s="59">
        <f>Y685*Mitigations!$L$10</f>
        <v>67</v>
      </c>
      <c r="M685" s="59">
        <f>Z685*Mitigations!$L$10</f>
        <v>173</v>
      </c>
      <c r="N685" s="59">
        <f>AA685*Mitigations!$L$10</f>
        <v>28</v>
      </c>
      <c r="O685" s="59"/>
      <c r="P685" s="59">
        <v>13.2</v>
      </c>
      <c r="Q685" s="59">
        <v>7.5</v>
      </c>
      <c r="R685" s="59">
        <v>11.43</v>
      </c>
      <c r="S685" s="59">
        <v>6.03</v>
      </c>
      <c r="T685" s="59">
        <v>8</v>
      </c>
      <c r="U685" s="59">
        <v>1</v>
      </c>
      <c r="V685" s="59">
        <v>4</v>
      </c>
      <c r="W685" s="59">
        <v>9</v>
      </c>
      <c r="X685" s="59">
        <v>134</v>
      </c>
      <c r="Y685" s="59">
        <v>67</v>
      </c>
      <c r="Z685" s="59">
        <v>173</v>
      </c>
      <c r="AA685" s="59">
        <v>28</v>
      </c>
    </row>
    <row r="686" spans="1:27" x14ac:dyDescent="0.35">
      <c r="A686" s="59"/>
      <c r="B686" s="59"/>
      <c r="C686" s="59">
        <f>P686*Mitigations!$J$10</f>
        <v>10.3</v>
      </c>
      <c r="D686" s="59">
        <f>Q686*Mitigations!$J$10</f>
        <v>9.1</v>
      </c>
      <c r="E686" s="59">
        <f>R686*Mitigations!$J$10</f>
        <v>8.19</v>
      </c>
      <c r="F686" s="59">
        <f>S686*Mitigations!$J$10</f>
        <v>8.1</v>
      </c>
      <c r="G686" s="59">
        <f>T686*Mitigations!$K$10</f>
        <v>4</v>
      </c>
      <c r="H686" s="59">
        <f>U686*Mitigations!$K$10</f>
        <v>3</v>
      </c>
      <c r="I686" s="59">
        <f>V686*Mitigations!$K$10</f>
        <v>3</v>
      </c>
      <c r="J686" s="59">
        <f>W686*Mitigations!$K$10</f>
        <v>2</v>
      </c>
      <c r="K686" s="59">
        <f>X686*Mitigations!$L$10</f>
        <v>146</v>
      </c>
      <c r="L686" s="59">
        <f>Y686*Mitigations!$L$10</f>
        <v>37</v>
      </c>
      <c r="M686" s="59">
        <f>Z686*Mitigations!$L$10</f>
        <v>157</v>
      </c>
      <c r="N686" s="59">
        <f>AA686*Mitigations!$L$10</f>
        <v>43</v>
      </c>
      <c r="O686" s="59"/>
      <c r="P686" s="59">
        <v>10.3</v>
      </c>
      <c r="Q686" s="59">
        <v>9.1</v>
      </c>
      <c r="R686" s="59">
        <v>8.19</v>
      </c>
      <c r="S686" s="59">
        <v>8.1</v>
      </c>
      <c r="T686" s="59">
        <v>4</v>
      </c>
      <c r="U686" s="59">
        <v>3</v>
      </c>
      <c r="V686" s="59">
        <v>3</v>
      </c>
      <c r="W686" s="59">
        <v>2</v>
      </c>
      <c r="X686" s="59">
        <v>146</v>
      </c>
      <c r="Y686" s="59">
        <v>37</v>
      </c>
      <c r="Z686" s="59">
        <v>157</v>
      </c>
      <c r="AA686" s="59">
        <v>43</v>
      </c>
    </row>
    <row r="687" spans="1:27" x14ac:dyDescent="0.35">
      <c r="A687" s="59"/>
      <c r="B687" s="59"/>
      <c r="C687" s="59">
        <f>P687*Mitigations!$J$10</f>
        <v>10.3</v>
      </c>
      <c r="D687" s="59">
        <f>Q687*Mitigations!$J$10</f>
        <v>9.4</v>
      </c>
      <c r="E687" s="59">
        <f>R687*Mitigations!$J$10</f>
        <v>9.7200000000000006</v>
      </c>
      <c r="F687" s="59">
        <f>S687*Mitigations!$J$10</f>
        <v>7.38</v>
      </c>
      <c r="G687" s="59">
        <f>T687*Mitigations!$K$10</f>
        <v>7</v>
      </c>
      <c r="H687" s="59">
        <f>U687*Mitigations!$K$10</f>
        <v>5</v>
      </c>
      <c r="I687" s="59">
        <f>V687*Mitigations!$K$10</f>
        <v>6</v>
      </c>
      <c r="J687" s="59">
        <f>W687*Mitigations!$K$10</f>
        <v>3</v>
      </c>
      <c r="K687" s="59">
        <f>X687*Mitigations!$L$10</f>
        <v>79</v>
      </c>
      <c r="L687" s="59">
        <f>Y687*Mitigations!$L$10</f>
        <v>55</v>
      </c>
      <c r="M687" s="59">
        <f>Z687*Mitigations!$L$10</f>
        <v>63</v>
      </c>
      <c r="N687" s="59">
        <f>AA687*Mitigations!$L$10</f>
        <v>37</v>
      </c>
      <c r="O687" s="59"/>
      <c r="P687" s="59">
        <v>10.3</v>
      </c>
      <c r="Q687" s="59">
        <v>9.4</v>
      </c>
      <c r="R687" s="59">
        <v>9.7200000000000006</v>
      </c>
      <c r="S687" s="59">
        <v>7.38</v>
      </c>
      <c r="T687" s="59">
        <v>7</v>
      </c>
      <c r="U687" s="59">
        <v>5</v>
      </c>
      <c r="V687" s="59">
        <v>6</v>
      </c>
      <c r="W687" s="59">
        <v>3</v>
      </c>
      <c r="X687" s="59">
        <v>79</v>
      </c>
      <c r="Y687" s="59">
        <v>55</v>
      </c>
      <c r="Z687" s="59">
        <v>63</v>
      </c>
      <c r="AA687" s="59">
        <v>37</v>
      </c>
    </row>
    <row r="688" spans="1:27" x14ac:dyDescent="0.35">
      <c r="A688" s="59"/>
      <c r="B688" s="59"/>
      <c r="C688" s="59">
        <f>P688*Mitigations!$J$10</f>
        <v>11.4</v>
      </c>
      <c r="D688" s="59">
        <f>Q688*Mitigations!$J$10</f>
        <v>8.1999999999999993</v>
      </c>
      <c r="E688" s="59">
        <f>R688*Mitigations!$J$10</f>
        <v>8.4600000000000009</v>
      </c>
      <c r="F688" s="59">
        <f>S688*Mitigations!$J$10</f>
        <v>6.84</v>
      </c>
      <c r="G688" s="59">
        <f>T688*Mitigations!$K$10</f>
        <v>6</v>
      </c>
      <c r="H688" s="59">
        <f>U688*Mitigations!$K$10</f>
        <v>2</v>
      </c>
      <c r="I688" s="59">
        <f>V688*Mitigations!$K$10</f>
        <v>0</v>
      </c>
      <c r="J688" s="59">
        <f>W688*Mitigations!$K$10</f>
        <v>3</v>
      </c>
      <c r="K688" s="59">
        <f>X688*Mitigations!$L$10</f>
        <v>92</v>
      </c>
      <c r="L688" s="59">
        <f>Y688*Mitigations!$L$10</f>
        <v>36</v>
      </c>
      <c r="M688" s="59">
        <f>Z688*Mitigations!$L$10</f>
        <v>152</v>
      </c>
      <c r="N688" s="59">
        <f>AA688*Mitigations!$L$10</f>
        <v>43</v>
      </c>
      <c r="O688" s="59"/>
      <c r="P688" s="59">
        <v>11.4</v>
      </c>
      <c r="Q688" s="59">
        <v>8.1999999999999993</v>
      </c>
      <c r="R688" s="59">
        <v>8.4600000000000009</v>
      </c>
      <c r="S688" s="59">
        <v>6.84</v>
      </c>
      <c r="T688" s="59">
        <v>6</v>
      </c>
      <c r="U688" s="59">
        <v>2</v>
      </c>
      <c r="V688" s="59">
        <v>0</v>
      </c>
      <c r="W688" s="59">
        <v>3</v>
      </c>
      <c r="X688" s="59">
        <v>92</v>
      </c>
      <c r="Y688" s="59">
        <v>36</v>
      </c>
      <c r="Z688" s="59">
        <v>152</v>
      </c>
      <c r="AA688" s="59">
        <v>43</v>
      </c>
    </row>
    <row r="689" spans="1:27" x14ac:dyDescent="0.35">
      <c r="A689" s="59"/>
      <c r="B689" s="59"/>
      <c r="C689" s="59">
        <f>P689*Mitigations!$J$10</f>
        <v>10.7</v>
      </c>
      <c r="D689" s="59">
        <f>Q689*Mitigations!$J$10</f>
        <v>6.6</v>
      </c>
      <c r="E689" s="59">
        <f>R689*Mitigations!$J$10</f>
        <v>8.4600000000000009</v>
      </c>
      <c r="F689" s="59">
        <f>S689*Mitigations!$J$10</f>
        <v>7.65</v>
      </c>
      <c r="G689" s="59">
        <f>T689*Mitigations!$K$10</f>
        <v>6</v>
      </c>
      <c r="H689" s="59">
        <f>U689*Mitigations!$K$10</f>
        <v>3</v>
      </c>
      <c r="I689" s="59">
        <f>V689*Mitigations!$K$10</f>
        <v>7</v>
      </c>
      <c r="J689" s="59">
        <f>W689*Mitigations!$K$10</f>
        <v>5</v>
      </c>
      <c r="K689" s="59">
        <f>X689*Mitigations!$L$10</f>
        <v>111</v>
      </c>
      <c r="L689" s="59">
        <f>Y689*Mitigations!$L$10</f>
        <v>24</v>
      </c>
      <c r="M689" s="59">
        <f>Z689*Mitigations!$L$10</f>
        <v>110</v>
      </c>
      <c r="N689" s="59">
        <f>AA689*Mitigations!$L$10</f>
        <v>35</v>
      </c>
      <c r="O689" s="59"/>
      <c r="P689" s="59">
        <v>10.7</v>
      </c>
      <c r="Q689" s="59">
        <v>6.6</v>
      </c>
      <c r="R689" s="59">
        <v>8.4600000000000009</v>
      </c>
      <c r="S689" s="59">
        <v>7.65</v>
      </c>
      <c r="T689" s="59">
        <v>6</v>
      </c>
      <c r="U689" s="59">
        <v>3</v>
      </c>
      <c r="V689" s="59">
        <v>7</v>
      </c>
      <c r="W689" s="59">
        <v>5</v>
      </c>
      <c r="X689" s="59">
        <v>111</v>
      </c>
      <c r="Y689" s="59">
        <v>24</v>
      </c>
      <c r="Z689" s="59">
        <v>110</v>
      </c>
      <c r="AA689" s="59">
        <v>35</v>
      </c>
    </row>
    <row r="690" spans="1:27" x14ac:dyDescent="0.35">
      <c r="A690" s="59"/>
      <c r="B690" s="59"/>
      <c r="C690" s="59">
        <f>P690*Mitigations!$J$10</f>
        <v>9.6</v>
      </c>
      <c r="D690" s="59">
        <f>Q690*Mitigations!$J$10</f>
        <v>7.8</v>
      </c>
      <c r="E690" s="59">
        <f>R690*Mitigations!$J$10</f>
        <v>6.75</v>
      </c>
      <c r="F690" s="59">
        <f>S690*Mitigations!$J$10</f>
        <v>6.66</v>
      </c>
      <c r="G690" s="59">
        <f>T690*Mitigations!$K$10</f>
        <v>8</v>
      </c>
      <c r="H690" s="59">
        <f>U690*Mitigations!$K$10</f>
        <v>1</v>
      </c>
      <c r="I690" s="59">
        <f>V690*Mitigations!$K$10</f>
        <v>4</v>
      </c>
      <c r="J690" s="59">
        <f>W690*Mitigations!$K$10</f>
        <v>4</v>
      </c>
      <c r="K690" s="59">
        <f>X690*Mitigations!$L$10</f>
        <v>80</v>
      </c>
      <c r="L690" s="59">
        <f>Y690*Mitigations!$L$10</f>
        <v>51</v>
      </c>
      <c r="M690" s="59">
        <f>Z690*Mitigations!$L$10</f>
        <v>47</v>
      </c>
      <c r="N690" s="59">
        <f>AA690*Mitigations!$L$10</f>
        <v>71</v>
      </c>
      <c r="O690" s="59"/>
      <c r="P690" s="59">
        <v>9.6</v>
      </c>
      <c r="Q690" s="59">
        <v>7.8</v>
      </c>
      <c r="R690" s="59">
        <v>6.75</v>
      </c>
      <c r="S690" s="59">
        <v>6.66</v>
      </c>
      <c r="T690" s="59">
        <v>8</v>
      </c>
      <c r="U690" s="59">
        <v>1</v>
      </c>
      <c r="V690" s="59">
        <v>4</v>
      </c>
      <c r="W690" s="59">
        <v>4</v>
      </c>
      <c r="X690" s="59">
        <v>80</v>
      </c>
      <c r="Y690" s="59">
        <v>51</v>
      </c>
      <c r="Z690" s="59">
        <v>47</v>
      </c>
      <c r="AA690" s="59">
        <v>71</v>
      </c>
    </row>
    <row r="691" spans="1:27" x14ac:dyDescent="0.35">
      <c r="A691" s="59"/>
      <c r="B691" s="59"/>
      <c r="C691" s="59">
        <f>P691*Mitigations!$J$10</f>
        <v>10.9</v>
      </c>
      <c r="D691" s="59">
        <f>Q691*Mitigations!$J$10</f>
        <v>9.5</v>
      </c>
      <c r="E691" s="59">
        <f>R691*Mitigations!$J$10</f>
        <v>10.98</v>
      </c>
      <c r="F691" s="59">
        <f>S691*Mitigations!$J$10</f>
        <v>7.8299999999999992</v>
      </c>
      <c r="G691" s="59">
        <f>T691*Mitigations!$K$10</f>
        <v>2</v>
      </c>
      <c r="H691" s="59">
        <f>U691*Mitigations!$K$10</f>
        <v>6</v>
      </c>
      <c r="I691" s="59">
        <f>V691*Mitigations!$K$10</f>
        <v>6</v>
      </c>
      <c r="J691" s="59">
        <f>W691*Mitigations!$K$10</f>
        <v>6</v>
      </c>
      <c r="K691" s="59">
        <f>X691*Mitigations!$L$10</f>
        <v>163</v>
      </c>
      <c r="L691" s="59">
        <f>Y691*Mitigations!$L$10</f>
        <v>16</v>
      </c>
      <c r="M691" s="59">
        <f>Z691*Mitigations!$L$10</f>
        <v>101</v>
      </c>
      <c r="N691" s="59">
        <f>AA691*Mitigations!$L$10</f>
        <v>37</v>
      </c>
      <c r="O691" s="59"/>
      <c r="P691" s="59">
        <v>10.9</v>
      </c>
      <c r="Q691" s="59">
        <v>9.5</v>
      </c>
      <c r="R691" s="59">
        <v>10.98</v>
      </c>
      <c r="S691" s="59">
        <v>7.8299999999999992</v>
      </c>
      <c r="T691" s="59">
        <v>2</v>
      </c>
      <c r="U691" s="59">
        <v>6</v>
      </c>
      <c r="V691" s="59">
        <v>6</v>
      </c>
      <c r="W691" s="59">
        <v>6</v>
      </c>
      <c r="X691" s="59">
        <v>163</v>
      </c>
      <c r="Y691" s="59">
        <v>16</v>
      </c>
      <c r="Z691" s="59">
        <v>101</v>
      </c>
      <c r="AA691" s="59">
        <v>37</v>
      </c>
    </row>
    <row r="692" spans="1:27" x14ac:dyDescent="0.35">
      <c r="A692" s="59"/>
      <c r="B692" s="59"/>
      <c r="C692" s="59">
        <f>P692*Mitigations!$J$10</f>
        <v>7.7</v>
      </c>
      <c r="D692" s="59">
        <f>Q692*Mitigations!$J$10</f>
        <v>10.199999999999999</v>
      </c>
      <c r="E692" s="59">
        <f>R692*Mitigations!$J$10</f>
        <v>12.15</v>
      </c>
      <c r="F692" s="59">
        <f>S692*Mitigations!$J$10</f>
        <v>6.75</v>
      </c>
      <c r="G692" s="59">
        <f>T692*Mitigations!$K$10</f>
        <v>3</v>
      </c>
      <c r="H692" s="59">
        <f>U692*Mitigations!$K$10</f>
        <v>1</v>
      </c>
      <c r="I692" s="59">
        <f>V692*Mitigations!$K$10</f>
        <v>6</v>
      </c>
      <c r="J692" s="59">
        <f>W692*Mitigations!$K$10</f>
        <v>3</v>
      </c>
      <c r="K692" s="59">
        <f>X692*Mitigations!$L$10</f>
        <v>179</v>
      </c>
      <c r="L692" s="59">
        <f>Y692*Mitigations!$L$10</f>
        <v>65</v>
      </c>
      <c r="M692" s="59">
        <f>Z692*Mitigations!$L$10</f>
        <v>70</v>
      </c>
      <c r="N692" s="59">
        <f>AA692*Mitigations!$L$10</f>
        <v>42</v>
      </c>
      <c r="O692" s="59"/>
      <c r="P692" s="59">
        <v>7.7</v>
      </c>
      <c r="Q692" s="59">
        <v>10.199999999999999</v>
      </c>
      <c r="R692" s="59">
        <v>12.15</v>
      </c>
      <c r="S692" s="59">
        <v>6.75</v>
      </c>
      <c r="T692" s="59">
        <v>3</v>
      </c>
      <c r="U692" s="59">
        <v>1</v>
      </c>
      <c r="V692" s="59">
        <v>6</v>
      </c>
      <c r="W692" s="59">
        <v>3</v>
      </c>
      <c r="X692" s="59">
        <v>179</v>
      </c>
      <c r="Y692" s="59">
        <v>65</v>
      </c>
      <c r="Z692" s="59">
        <v>70</v>
      </c>
      <c r="AA692" s="59">
        <v>42</v>
      </c>
    </row>
    <row r="693" spans="1:27" x14ac:dyDescent="0.35">
      <c r="A693" s="59"/>
      <c r="B693" s="59"/>
      <c r="C693" s="59">
        <f>P693*Mitigations!$J$10</f>
        <v>12.1</v>
      </c>
      <c r="D693" s="59">
        <f>Q693*Mitigations!$J$10</f>
        <v>7.5</v>
      </c>
      <c r="E693" s="59">
        <f>R693*Mitigations!$J$10</f>
        <v>8.2799999999999994</v>
      </c>
      <c r="F693" s="59">
        <f>S693*Mitigations!$J$10</f>
        <v>7.4700000000000006</v>
      </c>
      <c r="G693" s="59">
        <f>T693*Mitigations!$K$10</f>
        <v>1</v>
      </c>
      <c r="H693" s="59">
        <f>U693*Mitigations!$K$10</f>
        <v>3</v>
      </c>
      <c r="I693" s="59">
        <f>V693*Mitigations!$K$10</f>
        <v>4</v>
      </c>
      <c r="J693" s="59">
        <f>W693*Mitigations!$K$10</f>
        <v>8</v>
      </c>
      <c r="K693" s="59">
        <f>X693*Mitigations!$L$10</f>
        <v>92</v>
      </c>
      <c r="L693" s="59">
        <f>Y693*Mitigations!$L$10</f>
        <v>51</v>
      </c>
      <c r="M693" s="59">
        <f>Z693*Mitigations!$L$10</f>
        <v>52</v>
      </c>
      <c r="N693" s="59">
        <f>AA693*Mitigations!$L$10</f>
        <v>35</v>
      </c>
      <c r="O693" s="59"/>
      <c r="P693" s="59">
        <v>12.1</v>
      </c>
      <c r="Q693" s="59">
        <v>7.5</v>
      </c>
      <c r="R693" s="59">
        <v>8.2799999999999994</v>
      </c>
      <c r="S693" s="59">
        <v>7.4700000000000006</v>
      </c>
      <c r="T693" s="59">
        <v>1</v>
      </c>
      <c r="U693" s="59">
        <v>3</v>
      </c>
      <c r="V693" s="59">
        <v>4</v>
      </c>
      <c r="W693" s="59">
        <v>8</v>
      </c>
      <c r="X693" s="59">
        <v>92</v>
      </c>
      <c r="Y693" s="59">
        <v>51</v>
      </c>
      <c r="Z693" s="59">
        <v>52</v>
      </c>
      <c r="AA693" s="59">
        <v>35</v>
      </c>
    </row>
    <row r="694" spans="1:27" x14ac:dyDescent="0.35">
      <c r="A694" s="59"/>
      <c r="B694" s="59"/>
      <c r="C694" s="59">
        <f>P694*Mitigations!$J$10</f>
        <v>9.4</v>
      </c>
      <c r="D694" s="59">
        <f>Q694*Mitigations!$J$10</f>
        <v>10.1</v>
      </c>
      <c r="E694" s="59">
        <f>R694*Mitigations!$J$10</f>
        <v>11.25</v>
      </c>
      <c r="F694" s="59">
        <f>S694*Mitigations!$J$10</f>
        <v>8.82</v>
      </c>
      <c r="G694" s="59">
        <f>T694*Mitigations!$K$10</f>
        <v>4</v>
      </c>
      <c r="H694" s="59">
        <f>U694*Mitigations!$K$10</f>
        <v>3</v>
      </c>
      <c r="I694" s="59">
        <f>V694*Mitigations!$K$10</f>
        <v>7</v>
      </c>
      <c r="J694" s="59">
        <f>W694*Mitigations!$K$10</f>
        <v>11</v>
      </c>
      <c r="K694" s="59">
        <f>X694*Mitigations!$L$10</f>
        <v>238</v>
      </c>
      <c r="L694" s="59">
        <f>Y694*Mitigations!$L$10</f>
        <v>25</v>
      </c>
      <c r="M694" s="59">
        <f>Z694*Mitigations!$L$10</f>
        <v>83</v>
      </c>
      <c r="N694" s="59">
        <f>AA694*Mitigations!$L$10</f>
        <v>35</v>
      </c>
      <c r="O694" s="59"/>
      <c r="P694" s="59">
        <v>9.4</v>
      </c>
      <c r="Q694" s="59">
        <v>10.1</v>
      </c>
      <c r="R694" s="59">
        <v>11.25</v>
      </c>
      <c r="S694" s="59">
        <v>8.82</v>
      </c>
      <c r="T694" s="59">
        <v>4</v>
      </c>
      <c r="U694" s="59">
        <v>3</v>
      </c>
      <c r="V694" s="59">
        <v>7</v>
      </c>
      <c r="W694" s="59">
        <v>11</v>
      </c>
      <c r="X694" s="59">
        <v>238</v>
      </c>
      <c r="Y694" s="59">
        <v>25</v>
      </c>
      <c r="Z694" s="59">
        <v>83</v>
      </c>
      <c r="AA694" s="59">
        <v>35</v>
      </c>
    </row>
    <row r="695" spans="1:27" x14ac:dyDescent="0.35">
      <c r="A695" s="59"/>
      <c r="B695" s="59"/>
      <c r="C695" s="59">
        <f>P695*Mitigations!$J$10</f>
        <v>11.2</v>
      </c>
      <c r="D695" s="59">
        <f>Q695*Mitigations!$J$10</f>
        <v>9.1</v>
      </c>
      <c r="E695" s="59">
        <f>R695*Mitigations!$J$10</f>
        <v>12.78</v>
      </c>
      <c r="F695" s="59">
        <f>S695*Mitigations!$J$10</f>
        <v>5.8500000000000005</v>
      </c>
      <c r="G695" s="59">
        <f>T695*Mitigations!$K$10</f>
        <v>6</v>
      </c>
      <c r="H695" s="59">
        <f>U695*Mitigations!$K$10</f>
        <v>3</v>
      </c>
      <c r="I695" s="59">
        <f>V695*Mitigations!$K$10</f>
        <v>5</v>
      </c>
      <c r="J695" s="59">
        <f>W695*Mitigations!$K$10</f>
        <v>5</v>
      </c>
      <c r="K695" s="59">
        <f>X695*Mitigations!$L$10</f>
        <v>139</v>
      </c>
      <c r="L695" s="59">
        <f>Y695*Mitigations!$L$10</f>
        <v>34</v>
      </c>
      <c r="M695" s="59">
        <f>Z695*Mitigations!$L$10</f>
        <v>74</v>
      </c>
      <c r="N695" s="59">
        <f>AA695*Mitigations!$L$10</f>
        <v>86</v>
      </c>
      <c r="O695" s="59"/>
      <c r="P695" s="59">
        <v>11.2</v>
      </c>
      <c r="Q695" s="59">
        <v>9.1</v>
      </c>
      <c r="R695" s="59">
        <v>12.78</v>
      </c>
      <c r="S695" s="59">
        <v>5.8500000000000005</v>
      </c>
      <c r="T695" s="59">
        <v>6</v>
      </c>
      <c r="U695" s="59">
        <v>3</v>
      </c>
      <c r="V695" s="59">
        <v>5</v>
      </c>
      <c r="W695" s="59">
        <v>5</v>
      </c>
      <c r="X695" s="59">
        <v>139</v>
      </c>
      <c r="Y695" s="59">
        <v>34</v>
      </c>
      <c r="Z695" s="59">
        <v>74</v>
      </c>
      <c r="AA695" s="59">
        <v>86</v>
      </c>
    </row>
    <row r="696" spans="1:27" x14ac:dyDescent="0.35">
      <c r="A696" s="59"/>
      <c r="B696" s="59"/>
      <c r="C696" s="59">
        <f>P696*Mitigations!$J$10</f>
        <v>10.5</v>
      </c>
      <c r="D696" s="59">
        <f>Q696*Mitigations!$J$10</f>
        <v>7.7</v>
      </c>
      <c r="E696" s="59">
        <f>R696*Mitigations!$J$10</f>
        <v>12.15</v>
      </c>
      <c r="F696" s="59">
        <f>S696*Mitigations!$J$10</f>
        <v>8.2799999999999994</v>
      </c>
      <c r="G696" s="59">
        <f>T696*Mitigations!$K$10</f>
        <v>3</v>
      </c>
      <c r="H696" s="59">
        <f>U696*Mitigations!$K$10</f>
        <v>4</v>
      </c>
      <c r="I696" s="59">
        <f>V696*Mitigations!$K$10</f>
        <v>4</v>
      </c>
      <c r="J696" s="59">
        <f>W696*Mitigations!$K$10</f>
        <v>4</v>
      </c>
      <c r="K696" s="59">
        <f>X696*Mitigations!$L$10</f>
        <v>139</v>
      </c>
      <c r="L696" s="59">
        <f>Y696*Mitigations!$L$10</f>
        <v>26</v>
      </c>
      <c r="M696" s="59">
        <f>Z696*Mitigations!$L$10</f>
        <v>213</v>
      </c>
      <c r="N696" s="59">
        <f>AA696*Mitigations!$L$10</f>
        <v>53</v>
      </c>
      <c r="O696" s="59"/>
      <c r="P696" s="59">
        <v>10.5</v>
      </c>
      <c r="Q696" s="59">
        <v>7.7</v>
      </c>
      <c r="R696" s="59">
        <v>12.15</v>
      </c>
      <c r="S696" s="59">
        <v>8.2799999999999994</v>
      </c>
      <c r="T696" s="59">
        <v>3</v>
      </c>
      <c r="U696" s="59">
        <v>4</v>
      </c>
      <c r="V696" s="59">
        <v>4</v>
      </c>
      <c r="W696" s="59">
        <v>4</v>
      </c>
      <c r="X696" s="59">
        <v>139</v>
      </c>
      <c r="Y696" s="59">
        <v>26</v>
      </c>
      <c r="Z696" s="59">
        <v>213</v>
      </c>
      <c r="AA696" s="59">
        <v>53</v>
      </c>
    </row>
    <row r="697" spans="1:27" x14ac:dyDescent="0.35">
      <c r="A697" s="59"/>
      <c r="B697" s="59"/>
      <c r="C697" s="59">
        <f>P697*Mitigations!$J$10</f>
        <v>7.8</v>
      </c>
      <c r="D697" s="59">
        <f>Q697*Mitigations!$J$10</f>
        <v>7.9</v>
      </c>
      <c r="E697" s="59">
        <f>R697*Mitigations!$J$10</f>
        <v>10.53</v>
      </c>
      <c r="F697" s="59">
        <f>S697*Mitigations!$J$10</f>
        <v>6.2100000000000009</v>
      </c>
      <c r="G697" s="59">
        <f>T697*Mitigations!$K$10</f>
        <v>9</v>
      </c>
      <c r="H697" s="59">
        <f>U697*Mitigations!$K$10</f>
        <v>4</v>
      </c>
      <c r="I697" s="59">
        <f>V697*Mitigations!$K$10</f>
        <v>5</v>
      </c>
      <c r="J697" s="59">
        <f>W697*Mitigations!$K$10</f>
        <v>2</v>
      </c>
      <c r="K697" s="59">
        <f>X697*Mitigations!$L$10</f>
        <v>163</v>
      </c>
      <c r="L697" s="59">
        <f>Y697*Mitigations!$L$10</f>
        <v>44</v>
      </c>
      <c r="M697" s="59">
        <f>Z697*Mitigations!$L$10</f>
        <v>45</v>
      </c>
      <c r="N697" s="59">
        <f>AA697*Mitigations!$L$10</f>
        <v>49</v>
      </c>
      <c r="O697" s="59"/>
      <c r="P697" s="59">
        <v>7.8</v>
      </c>
      <c r="Q697" s="59">
        <v>7.9</v>
      </c>
      <c r="R697" s="59">
        <v>10.53</v>
      </c>
      <c r="S697" s="59">
        <v>6.2100000000000009</v>
      </c>
      <c r="T697" s="59">
        <v>9</v>
      </c>
      <c r="U697" s="59">
        <v>4</v>
      </c>
      <c r="V697" s="59">
        <v>5</v>
      </c>
      <c r="W697" s="59">
        <v>2</v>
      </c>
      <c r="X697" s="59">
        <v>163</v>
      </c>
      <c r="Y697" s="59">
        <v>44</v>
      </c>
      <c r="Z697" s="59">
        <v>45</v>
      </c>
      <c r="AA697" s="59">
        <v>49</v>
      </c>
    </row>
    <row r="698" spans="1:27" x14ac:dyDescent="0.35">
      <c r="A698" s="59"/>
      <c r="B698" s="59"/>
      <c r="C698" s="59">
        <f>P698*Mitigations!$J$10</f>
        <v>12.6</v>
      </c>
      <c r="D698" s="59">
        <f>Q698*Mitigations!$J$10</f>
        <v>7.8</v>
      </c>
      <c r="E698" s="59">
        <f>R698*Mitigations!$J$10</f>
        <v>10.26</v>
      </c>
      <c r="F698" s="59">
        <f>S698*Mitigations!$J$10</f>
        <v>7.65</v>
      </c>
      <c r="G698" s="59">
        <f>T698*Mitigations!$K$10</f>
        <v>4</v>
      </c>
      <c r="H698" s="59">
        <f>U698*Mitigations!$K$10</f>
        <v>3</v>
      </c>
      <c r="I698" s="59">
        <f>V698*Mitigations!$K$10</f>
        <v>7</v>
      </c>
      <c r="J698" s="59">
        <f>W698*Mitigations!$K$10</f>
        <v>2</v>
      </c>
      <c r="K698" s="59">
        <f>X698*Mitigations!$L$10</f>
        <v>210</v>
      </c>
      <c r="L698" s="59">
        <f>Y698*Mitigations!$L$10</f>
        <v>36</v>
      </c>
      <c r="M698" s="59">
        <f>Z698*Mitigations!$L$10</f>
        <v>125</v>
      </c>
      <c r="N698" s="59">
        <f>AA698*Mitigations!$L$10</f>
        <v>94</v>
      </c>
      <c r="O698" s="59"/>
      <c r="P698" s="59">
        <v>12.6</v>
      </c>
      <c r="Q698" s="59">
        <v>7.8</v>
      </c>
      <c r="R698" s="59">
        <v>10.26</v>
      </c>
      <c r="S698" s="59">
        <v>7.65</v>
      </c>
      <c r="T698" s="59">
        <v>4</v>
      </c>
      <c r="U698" s="59">
        <v>3</v>
      </c>
      <c r="V698" s="59">
        <v>7</v>
      </c>
      <c r="W698" s="59">
        <v>2</v>
      </c>
      <c r="X698" s="59">
        <v>210</v>
      </c>
      <c r="Y698" s="59">
        <v>36</v>
      </c>
      <c r="Z698" s="59">
        <v>125</v>
      </c>
      <c r="AA698" s="59">
        <v>94</v>
      </c>
    </row>
    <row r="699" spans="1:27" x14ac:dyDescent="0.35">
      <c r="A699" s="59"/>
      <c r="B699" s="59"/>
      <c r="C699" s="59">
        <f>P699*Mitigations!$J$10</f>
        <v>9.3000000000000007</v>
      </c>
      <c r="D699" s="59">
        <f>Q699*Mitigations!$J$10</f>
        <v>7.4</v>
      </c>
      <c r="E699" s="59">
        <f>R699*Mitigations!$J$10</f>
        <v>10.35</v>
      </c>
      <c r="F699" s="59">
        <f>S699*Mitigations!$J$10</f>
        <v>7.02</v>
      </c>
      <c r="G699" s="59">
        <f>T699*Mitigations!$K$10</f>
        <v>13</v>
      </c>
      <c r="H699" s="59">
        <f>U699*Mitigations!$K$10</f>
        <v>3</v>
      </c>
      <c r="I699" s="59">
        <f>V699*Mitigations!$K$10</f>
        <v>6</v>
      </c>
      <c r="J699" s="59">
        <f>W699*Mitigations!$K$10</f>
        <v>3</v>
      </c>
      <c r="K699" s="59">
        <f>X699*Mitigations!$L$10</f>
        <v>105</v>
      </c>
      <c r="L699" s="59">
        <f>Y699*Mitigations!$L$10</f>
        <v>36</v>
      </c>
      <c r="M699" s="59">
        <f>Z699*Mitigations!$L$10</f>
        <v>104</v>
      </c>
      <c r="N699" s="59">
        <f>AA699*Mitigations!$L$10</f>
        <v>32</v>
      </c>
      <c r="O699" s="59"/>
      <c r="P699" s="59">
        <v>9.3000000000000007</v>
      </c>
      <c r="Q699" s="59">
        <v>7.4</v>
      </c>
      <c r="R699" s="59">
        <v>10.35</v>
      </c>
      <c r="S699" s="59">
        <v>7.02</v>
      </c>
      <c r="T699" s="59">
        <v>13</v>
      </c>
      <c r="U699" s="59">
        <v>3</v>
      </c>
      <c r="V699" s="59">
        <v>6</v>
      </c>
      <c r="W699" s="59">
        <v>3</v>
      </c>
      <c r="X699" s="59">
        <v>105</v>
      </c>
      <c r="Y699" s="59">
        <v>36</v>
      </c>
      <c r="Z699" s="59">
        <v>104</v>
      </c>
      <c r="AA699" s="59">
        <v>32</v>
      </c>
    </row>
    <row r="700" spans="1:27" x14ac:dyDescent="0.35">
      <c r="A700" s="59"/>
      <c r="B700" s="59"/>
      <c r="C700" s="59">
        <f>P700*Mitigations!$J$10</f>
        <v>14.5</v>
      </c>
      <c r="D700" s="59">
        <f>Q700*Mitigations!$J$10</f>
        <v>8.8000000000000007</v>
      </c>
      <c r="E700" s="59">
        <f>R700*Mitigations!$J$10</f>
        <v>9.81</v>
      </c>
      <c r="F700" s="59">
        <f>S700*Mitigations!$J$10</f>
        <v>7.4700000000000006</v>
      </c>
      <c r="G700" s="59">
        <f>T700*Mitigations!$K$10</f>
        <v>5</v>
      </c>
      <c r="H700" s="59">
        <f>U700*Mitigations!$K$10</f>
        <v>5</v>
      </c>
      <c r="I700" s="59">
        <f>V700*Mitigations!$K$10</f>
        <v>4</v>
      </c>
      <c r="J700" s="59">
        <f>W700*Mitigations!$K$10</f>
        <v>4</v>
      </c>
      <c r="K700" s="59">
        <f>X700*Mitigations!$L$10</f>
        <v>167</v>
      </c>
      <c r="L700" s="59">
        <f>Y700*Mitigations!$L$10</f>
        <v>48</v>
      </c>
      <c r="M700" s="59">
        <f>Z700*Mitigations!$L$10</f>
        <v>88</v>
      </c>
      <c r="N700" s="59">
        <f>AA700*Mitigations!$L$10</f>
        <v>43</v>
      </c>
      <c r="O700" s="59"/>
      <c r="P700" s="59">
        <v>14.5</v>
      </c>
      <c r="Q700" s="59">
        <v>8.8000000000000007</v>
      </c>
      <c r="R700" s="59">
        <v>9.81</v>
      </c>
      <c r="S700" s="59">
        <v>7.4700000000000006</v>
      </c>
      <c r="T700" s="59">
        <v>5</v>
      </c>
      <c r="U700" s="59">
        <v>5</v>
      </c>
      <c r="V700" s="59">
        <v>4</v>
      </c>
      <c r="W700" s="59">
        <v>4</v>
      </c>
      <c r="X700" s="59">
        <v>167</v>
      </c>
      <c r="Y700" s="59">
        <v>48</v>
      </c>
      <c r="Z700" s="59">
        <v>88</v>
      </c>
      <c r="AA700" s="59">
        <v>43</v>
      </c>
    </row>
    <row r="701" spans="1:27" x14ac:dyDescent="0.35">
      <c r="A701" s="59"/>
      <c r="B701" s="59"/>
      <c r="C701" s="59">
        <f>P701*Mitigations!$J$10</f>
        <v>9.4</v>
      </c>
      <c r="D701" s="59">
        <f>Q701*Mitigations!$J$10</f>
        <v>8.5</v>
      </c>
      <c r="E701" s="59">
        <f>R701*Mitigations!$J$10</f>
        <v>9.99</v>
      </c>
      <c r="F701" s="59">
        <f>S701*Mitigations!$J$10</f>
        <v>6.39</v>
      </c>
      <c r="G701" s="59">
        <f>T701*Mitigations!$K$10</f>
        <v>6</v>
      </c>
      <c r="H701" s="59">
        <f>U701*Mitigations!$K$10</f>
        <v>1</v>
      </c>
      <c r="I701" s="59">
        <f>V701*Mitigations!$K$10</f>
        <v>5</v>
      </c>
      <c r="J701" s="59">
        <f>W701*Mitigations!$K$10</f>
        <v>7</v>
      </c>
      <c r="K701" s="59">
        <f>X701*Mitigations!$L$10</f>
        <v>140</v>
      </c>
      <c r="L701" s="59">
        <f>Y701*Mitigations!$L$10</f>
        <v>49</v>
      </c>
      <c r="M701" s="59">
        <f>Z701*Mitigations!$L$10</f>
        <v>67</v>
      </c>
      <c r="N701" s="59">
        <f>AA701*Mitigations!$L$10</f>
        <v>55</v>
      </c>
      <c r="O701" s="59"/>
      <c r="P701" s="59">
        <v>9.4</v>
      </c>
      <c r="Q701" s="59">
        <v>8.5</v>
      </c>
      <c r="R701" s="59">
        <v>9.99</v>
      </c>
      <c r="S701" s="59">
        <v>6.39</v>
      </c>
      <c r="T701" s="59">
        <v>6</v>
      </c>
      <c r="U701" s="59">
        <v>1</v>
      </c>
      <c r="V701" s="59">
        <v>5</v>
      </c>
      <c r="W701" s="59">
        <v>7</v>
      </c>
      <c r="X701" s="59">
        <v>140</v>
      </c>
      <c r="Y701" s="59">
        <v>49</v>
      </c>
      <c r="Z701" s="59">
        <v>67</v>
      </c>
      <c r="AA701" s="59">
        <v>55</v>
      </c>
    </row>
    <row r="702" spans="1:27" x14ac:dyDescent="0.35">
      <c r="A702" s="59"/>
      <c r="B702" s="59"/>
      <c r="C702" s="59">
        <f>P702*Mitigations!$J$10</f>
        <v>10.6</v>
      </c>
      <c r="D702" s="59">
        <f>Q702*Mitigations!$J$10</f>
        <v>8.8000000000000007</v>
      </c>
      <c r="E702" s="59">
        <f>R702*Mitigations!$J$10</f>
        <v>8.91</v>
      </c>
      <c r="F702" s="59">
        <f>S702*Mitigations!$J$10</f>
        <v>7.2</v>
      </c>
      <c r="G702" s="59">
        <f>T702*Mitigations!$K$10</f>
        <v>3</v>
      </c>
      <c r="H702" s="59">
        <f>U702*Mitigations!$K$10</f>
        <v>3</v>
      </c>
      <c r="I702" s="59">
        <f>V702*Mitigations!$K$10</f>
        <v>8</v>
      </c>
      <c r="J702" s="59">
        <f>W702*Mitigations!$K$10</f>
        <v>3</v>
      </c>
      <c r="K702" s="59">
        <f>X702*Mitigations!$L$10</f>
        <v>118</v>
      </c>
      <c r="L702" s="59">
        <f>Y702*Mitigations!$L$10</f>
        <v>58</v>
      </c>
      <c r="M702" s="59">
        <f>Z702*Mitigations!$L$10</f>
        <v>63</v>
      </c>
      <c r="N702" s="59">
        <f>AA702*Mitigations!$L$10</f>
        <v>96</v>
      </c>
      <c r="O702" s="59"/>
      <c r="P702" s="59">
        <v>10.6</v>
      </c>
      <c r="Q702" s="59">
        <v>8.8000000000000007</v>
      </c>
      <c r="R702" s="59">
        <v>8.91</v>
      </c>
      <c r="S702" s="59">
        <v>7.2</v>
      </c>
      <c r="T702" s="59">
        <v>3</v>
      </c>
      <c r="U702" s="59">
        <v>3</v>
      </c>
      <c r="V702" s="59">
        <v>8</v>
      </c>
      <c r="W702" s="59">
        <v>3</v>
      </c>
      <c r="X702" s="59">
        <v>118</v>
      </c>
      <c r="Y702" s="59">
        <v>58</v>
      </c>
      <c r="Z702" s="59">
        <v>63</v>
      </c>
      <c r="AA702" s="59">
        <v>96</v>
      </c>
    </row>
    <row r="703" spans="1:27" x14ac:dyDescent="0.35">
      <c r="A703" s="59"/>
      <c r="B703" s="59"/>
      <c r="C703" s="59">
        <f>P703*Mitigations!$J$10</f>
        <v>8</v>
      </c>
      <c r="D703" s="59">
        <f>Q703*Mitigations!$J$10</f>
        <v>8.1</v>
      </c>
      <c r="E703" s="59">
        <f>R703*Mitigations!$J$10</f>
        <v>9.5399999999999991</v>
      </c>
      <c r="F703" s="59">
        <f>S703*Mitigations!$J$10</f>
        <v>6.57</v>
      </c>
      <c r="G703" s="59">
        <f>T703*Mitigations!$K$10</f>
        <v>4</v>
      </c>
      <c r="H703" s="59">
        <f>U703*Mitigations!$K$10</f>
        <v>7</v>
      </c>
      <c r="I703" s="59">
        <f>V703*Mitigations!$K$10</f>
        <v>4</v>
      </c>
      <c r="J703" s="59">
        <f>W703*Mitigations!$K$10</f>
        <v>8</v>
      </c>
      <c r="K703" s="59">
        <f>X703*Mitigations!$L$10</f>
        <v>126</v>
      </c>
      <c r="L703" s="59">
        <f>Y703*Mitigations!$L$10</f>
        <v>25</v>
      </c>
      <c r="M703" s="59">
        <f>Z703*Mitigations!$L$10</f>
        <v>134</v>
      </c>
      <c r="N703" s="59">
        <f>AA703*Mitigations!$L$10</f>
        <v>70</v>
      </c>
      <c r="O703" s="59"/>
      <c r="P703" s="59">
        <v>8</v>
      </c>
      <c r="Q703" s="59">
        <v>8.1</v>
      </c>
      <c r="R703" s="59">
        <v>9.5399999999999991</v>
      </c>
      <c r="S703" s="59">
        <v>6.57</v>
      </c>
      <c r="T703" s="59">
        <v>4</v>
      </c>
      <c r="U703" s="59">
        <v>7</v>
      </c>
      <c r="V703" s="59">
        <v>4</v>
      </c>
      <c r="W703" s="59">
        <v>8</v>
      </c>
      <c r="X703" s="59">
        <v>126</v>
      </c>
      <c r="Y703" s="59">
        <v>25</v>
      </c>
      <c r="Z703" s="59">
        <v>134</v>
      </c>
      <c r="AA703" s="59">
        <v>70</v>
      </c>
    </row>
    <row r="704" spans="1:27" x14ac:dyDescent="0.35">
      <c r="A704" s="59"/>
      <c r="B704" s="59"/>
      <c r="C704" s="59">
        <f>P704*Mitigations!$J$10</f>
        <v>9.1</v>
      </c>
      <c r="D704" s="59">
        <f>Q704*Mitigations!$J$10</f>
        <v>6.9</v>
      </c>
      <c r="E704" s="59">
        <f>R704*Mitigations!$J$10</f>
        <v>7.11</v>
      </c>
      <c r="F704" s="59">
        <f>S704*Mitigations!$J$10</f>
        <v>6.84</v>
      </c>
      <c r="G704" s="59">
        <f>T704*Mitigations!$K$10</f>
        <v>8</v>
      </c>
      <c r="H704" s="59">
        <f>U704*Mitigations!$K$10</f>
        <v>0</v>
      </c>
      <c r="I704" s="59">
        <f>V704*Mitigations!$K$10</f>
        <v>3</v>
      </c>
      <c r="J704" s="59">
        <f>W704*Mitigations!$K$10</f>
        <v>1</v>
      </c>
      <c r="K704" s="59">
        <f>X704*Mitigations!$L$10</f>
        <v>249</v>
      </c>
      <c r="L704" s="59">
        <f>Y704*Mitigations!$L$10</f>
        <v>88</v>
      </c>
      <c r="M704" s="59">
        <f>Z704*Mitigations!$L$10</f>
        <v>210</v>
      </c>
      <c r="N704" s="59">
        <f>AA704*Mitigations!$L$10</f>
        <v>75</v>
      </c>
      <c r="O704" s="59"/>
      <c r="P704" s="59">
        <v>9.1</v>
      </c>
      <c r="Q704" s="59">
        <v>6.9</v>
      </c>
      <c r="R704" s="59">
        <v>7.11</v>
      </c>
      <c r="S704" s="59">
        <v>6.84</v>
      </c>
      <c r="T704" s="59">
        <v>8</v>
      </c>
      <c r="U704" s="59">
        <v>0</v>
      </c>
      <c r="V704" s="59">
        <v>3</v>
      </c>
      <c r="W704" s="59">
        <v>1</v>
      </c>
      <c r="X704" s="59">
        <v>249</v>
      </c>
      <c r="Y704" s="59">
        <v>88</v>
      </c>
      <c r="Z704" s="59">
        <v>210</v>
      </c>
      <c r="AA704" s="59">
        <v>75</v>
      </c>
    </row>
    <row r="705" spans="1:27" x14ac:dyDescent="0.35">
      <c r="A705" s="59"/>
      <c r="B705" s="59"/>
      <c r="C705" s="59">
        <f>P705*Mitigations!$J$10</f>
        <v>10.8</v>
      </c>
      <c r="D705" s="59">
        <f>Q705*Mitigations!$J$10</f>
        <v>8.9</v>
      </c>
      <c r="E705" s="59">
        <f>R705*Mitigations!$J$10</f>
        <v>9.7200000000000006</v>
      </c>
      <c r="F705" s="59">
        <f>S705*Mitigations!$J$10</f>
        <v>7.29</v>
      </c>
      <c r="G705" s="59">
        <f>T705*Mitigations!$K$10</f>
        <v>5</v>
      </c>
      <c r="H705" s="59">
        <f>U705*Mitigations!$K$10</f>
        <v>5</v>
      </c>
      <c r="I705" s="59">
        <f>V705*Mitigations!$K$10</f>
        <v>5</v>
      </c>
      <c r="J705" s="59">
        <f>W705*Mitigations!$K$10</f>
        <v>6</v>
      </c>
      <c r="K705" s="59">
        <f>X705*Mitigations!$L$10</f>
        <v>81</v>
      </c>
      <c r="L705" s="59">
        <f>Y705*Mitigations!$L$10</f>
        <v>57</v>
      </c>
      <c r="M705" s="59">
        <f>Z705*Mitigations!$L$10</f>
        <v>143</v>
      </c>
      <c r="N705" s="59">
        <f>AA705*Mitigations!$L$10</f>
        <v>59</v>
      </c>
      <c r="O705" s="59"/>
      <c r="P705" s="59">
        <v>10.8</v>
      </c>
      <c r="Q705" s="59">
        <v>8.9</v>
      </c>
      <c r="R705" s="59">
        <v>9.7200000000000006</v>
      </c>
      <c r="S705" s="59">
        <v>7.29</v>
      </c>
      <c r="T705" s="59">
        <v>5</v>
      </c>
      <c r="U705" s="59">
        <v>5</v>
      </c>
      <c r="V705" s="59">
        <v>5</v>
      </c>
      <c r="W705" s="59">
        <v>6</v>
      </c>
      <c r="X705" s="59">
        <v>81</v>
      </c>
      <c r="Y705" s="59">
        <v>57</v>
      </c>
      <c r="Z705" s="59">
        <v>143</v>
      </c>
      <c r="AA705" s="59">
        <v>59</v>
      </c>
    </row>
    <row r="706" spans="1:27" x14ac:dyDescent="0.35">
      <c r="A706" s="59"/>
      <c r="B706" s="59"/>
      <c r="C706" s="59">
        <f>P706*Mitigations!$J$10</f>
        <v>10.3</v>
      </c>
      <c r="D706" s="59">
        <f>Q706*Mitigations!$J$10</f>
        <v>8</v>
      </c>
      <c r="E706" s="59">
        <f>R706*Mitigations!$J$10</f>
        <v>11.700000000000001</v>
      </c>
      <c r="F706" s="59">
        <f>S706*Mitigations!$J$10</f>
        <v>9.09</v>
      </c>
      <c r="G706" s="59">
        <f>T706*Mitigations!$K$10</f>
        <v>9</v>
      </c>
      <c r="H706" s="59">
        <f>U706*Mitigations!$K$10</f>
        <v>3</v>
      </c>
      <c r="I706" s="59">
        <f>V706*Mitigations!$K$10</f>
        <v>8</v>
      </c>
      <c r="J706" s="59">
        <f>W706*Mitigations!$K$10</f>
        <v>2</v>
      </c>
      <c r="K706" s="59">
        <f>X706*Mitigations!$L$10</f>
        <v>114</v>
      </c>
      <c r="L706" s="59">
        <f>Y706*Mitigations!$L$10</f>
        <v>21</v>
      </c>
      <c r="M706" s="59">
        <f>Z706*Mitigations!$L$10</f>
        <v>95</v>
      </c>
      <c r="N706" s="59">
        <f>AA706*Mitigations!$L$10</f>
        <v>40</v>
      </c>
      <c r="O706" s="59"/>
      <c r="P706" s="59">
        <v>10.3</v>
      </c>
      <c r="Q706" s="59">
        <v>8</v>
      </c>
      <c r="R706" s="59">
        <v>11.700000000000001</v>
      </c>
      <c r="S706" s="59">
        <v>9.09</v>
      </c>
      <c r="T706" s="59">
        <v>9</v>
      </c>
      <c r="U706" s="59">
        <v>3</v>
      </c>
      <c r="V706" s="59">
        <v>8</v>
      </c>
      <c r="W706" s="59">
        <v>2</v>
      </c>
      <c r="X706" s="59">
        <v>114</v>
      </c>
      <c r="Y706" s="59">
        <v>21</v>
      </c>
      <c r="Z706" s="59">
        <v>95</v>
      </c>
      <c r="AA706" s="59">
        <v>40</v>
      </c>
    </row>
    <row r="707" spans="1:27" x14ac:dyDescent="0.35">
      <c r="A707" s="59"/>
      <c r="B707" s="59"/>
      <c r="C707" s="59">
        <f>P707*Mitigations!$J$10</f>
        <v>9.6999999999999993</v>
      </c>
      <c r="D707" s="59">
        <f>Q707*Mitigations!$J$10</f>
        <v>8.4</v>
      </c>
      <c r="E707" s="59">
        <f>R707*Mitigations!$J$10</f>
        <v>9.81</v>
      </c>
      <c r="F707" s="59">
        <f>S707*Mitigations!$J$10</f>
        <v>7.4700000000000006</v>
      </c>
      <c r="G707" s="59">
        <f>T707*Mitigations!$K$10</f>
        <v>4</v>
      </c>
      <c r="H707" s="59">
        <f>U707*Mitigations!$K$10</f>
        <v>2</v>
      </c>
      <c r="I707" s="59">
        <f>V707*Mitigations!$K$10</f>
        <v>11</v>
      </c>
      <c r="J707" s="59">
        <f>W707*Mitigations!$K$10</f>
        <v>3</v>
      </c>
      <c r="K707" s="59">
        <f>X707*Mitigations!$L$10</f>
        <v>255</v>
      </c>
      <c r="L707" s="59">
        <f>Y707*Mitigations!$L$10</f>
        <v>57</v>
      </c>
      <c r="M707" s="59">
        <f>Z707*Mitigations!$L$10</f>
        <v>76</v>
      </c>
      <c r="N707" s="59">
        <f>AA707*Mitigations!$L$10</f>
        <v>35</v>
      </c>
      <c r="O707" s="59"/>
      <c r="P707" s="59">
        <v>9.6999999999999993</v>
      </c>
      <c r="Q707" s="59">
        <v>8.4</v>
      </c>
      <c r="R707" s="59">
        <v>9.81</v>
      </c>
      <c r="S707" s="59">
        <v>7.4700000000000006</v>
      </c>
      <c r="T707" s="59">
        <v>4</v>
      </c>
      <c r="U707" s="59">
        <v>2</v>
      </c>
      <c r="V707" s="59">
        <v>11</v>
      </c>
      <c r="W707" s="59">
        <v>3</v>
      </c>
      <c r="X707" s="59">
        <v>255</v>
      </c>
      <c r="Y707" s="59">
        <v>57</v>
      </c>
      <c r="Z707" s="59">
        <v>76</v>
      </c>
      <c r="AA707" s="59">
        <v>35</v>
      </c>
    </row>
    <row r="708" spans="1:27" x14ac:dyDescent="0.35">
      <c r="A708" s="59"/>
      <c r="B708" s="59"/>
      <c r="C708" s="59">
        <f>P708*Mitigations!$J$10</f>
        <v>9</v>
      </c>
      <c r="D708" s="59">
        <f>Q708*Mitigations!$J$10</f>
        <v>8.1999999999999993</v>
      </c>
      <c r="E708" s="59">
        <f>R708*Mitigations!$J$10</f>
        <v>9.2700000000000014</v>
      </c>
      <c r="F708" s="59">
        <f>S708*Mitigations!$J$10</f>
        <v>9</v>
      </c>
      <c r="G708" s="59">
        <f>T708*Mitigations!$K$10</f>
        <v>6</v>
      </c>
      <c r="H708" s="59">
        <f>U708*Mitigations!$K$10</f>
        <v>2</v>
      </c>
      <c r="I708" s="59">
        <f>V708*Mitigations!$K$10</f>
        <v>7</v>
      </c>
      <c r="J708" s="59">
        <f>W708*Mitigations!$K$10</f>
        <v>2</v>
      </c>
      <c r="K708" s="59">
        <f>X708*Mitigations!$L$10</f>
        <v>91</v>
      </c>
      <c r="L708" s="59">
        <f>Y708*Mitigations!$L$10</f>
        <v>21</v>
      </c>
      <c r="M708" s="59">
        <f>Z708*Mitigations!$L$10</f>
        <v>50</v>
      </c>
      <c r="N708" s="59">
        <f>AA708*Mitigations!$L$10</f>
        <v>31</v>
      </c>
      <c r="O708" s="59"/>
      <c r="P708" s="59">
        <v>9</v>
      </c>
      <c r="Q708" s="59">
        <v>8.1999999999999993</v>
      </c>
      <c r="R708" s="59">
        <v>9.2700000000000014</v>
      </c>
      <c r="S708" s="59">
        <v>9</v>
      </c>
      <c r="T708" s="59">
        <v>6</v>
      </c>
      <c r="U708" s="59">
        <v>2</v>
      </c>
      <c r="V708" s="59">
        <v>7</v>
      </c>
      <c r="W708" s="59">
        <v>2</v>
      </c>
      <c r="X708" s="59">
        <v>91</v>
      </c>
      <c r="Y708" s="59">
        <v>21</v>
      </c>
      <c r="Z708" s="59">
        <v>50</v>
      </c>
      <c r="AA708" s="59">
        <v>31</v>
      </c>
    </row>
    <row r="709" spans="1:27" x14ac:dyDescent="0.35">
      <c r="A709" s="59"/>
      <c r="B709" s="59"/>
      <c r="C709" s="59">
        <f>P709*Mitigations!$J$10</f>
        <v>10.6</v>
      </c>
      <c r="D709" s="59">
        <f>Q709*Mitigations!$J$10</f>
        <v>6.8</v>
      </c>
      <c r="E709" s="59">
        <f>R709*Mitigations!$J$10</f>
        <v>7.4700000000000006</v>
      </c>
      <c r="F709" s="59">
        <f>S709*Mitigations!$J$10</f>
        <v>5.8500000000000005</v>
      </c>
      <c r="G709" s="59">
        <f>T709*Mitigations!$K$10</f>
        <v>2</v>
      </c>
      <c r="H709" s="59">
        <f>U709*Mitigations!$K$10</f>
        <v>1</v>
      </c>
      <c r="I709" s="59">
        <f>V709*Mitigations!$K$10</f>
        <v>6</v>
      </c>
      <c r="J709" s="59">
        <f>W709*Mitigations!$K$10</f>
        <v>8</v>
      </c>
      <c r="K709" s="59">
        <f>X709*Mitigations!$L$10</f>
        <v>174</v>
      </c>
      <c r="L709" s="59">
        <f>Y709*Mitigations!$L$10</f>
        <v>33</v>
      </c>
      <c r="M709" s="59">
        <f>Z709*Mitigations!$L$10</f>
        <v>86</v>
      </c>
      <c r="N709" s="59">
        <f>AA709*Mitigations!$L$10</f>
        <v>43</v>
      </c>
      <c r="O709" s="59"/>
      <c r="P709" s="59">
        <v>10.6</v>
      </c>
      <c r="Q709" s="59">
        <v>6.8</v>
      </c>
      <c r="R709" s="59">
        <v>7.4700000000000006</v>
      </c>
      <c r="S709" s="59">
        <v>5.8500000000000005</v>
      </c>
      <c r="T709" s="59">
        <v>2</v>
      </c>
      <c r="U709" s="59">
        <v>1</v>
      </c>
      <c r="V709" s="59">
        <v>6</v>
      </c>
      <c r="W709" s="59">
        <v>8</v>
      </c>
      <c r="X709" s="59">
        <v>174</v>
      </c>
      <c r="Y709" s="59">
        <v>33</v>
      </c>
      <c r="Z709" s="59">
        <v>86</v>
      </c>
      <c r="AA709" s="59">
        <v>43</v>
      </c>
    </row>
    <row r="710" spans="1:27" x14ac:dyDescent="0.35">
      <c r="A710" s="59"/>
      <c r="B710" s="59"/>
      <c r="C710" s="59">
        <f>P710*Mitigations!$J$10</f>
        <v>9.1</v>
      </c>
      <c r="D710" s="59">
        <f>Q710*Mitigations!$J$10</f>
        <v>8.6999999999999993</v>
      </c>
      <c r="E710" s="59">
        <f>R710*Mitigations!$J$10</f>
        <v>9.3600000000000012</v>
      </c>
      <c r="F710" s="59">
        <f>S710*Mitigations!$J$10</f>
        <v>8.370000000000001</v>
      </c>
      <c r="G710" s="59">
        <f>T710*Mitigations!$K$10</f>
        <v>1</v>
      </c>
      <c r="H710" s="59">
        <f>U710*Mitigations!$K$10</f>
        <v>4</v>
      </c>
      <c r="I710" s="59">
        <f>V710*Mitigations!$K$10</f>
        <v>10</v>
      </c>
      <c r="J710" s="59">
        <f>W710*Mitigations!$K$10</f>
        <v>2</v>
      </c>
      <c r="K710" s="59">
        <f>X710*Mitigations!$L$10</f>
        <v>150</v>
      </c>
      <c r="L710" s="59">
        <f>Y710*Mitigations!$L$10</f>
        <v>40</v>
      </c>
      <c r="M710" s="59">
        <f>Z710*Mitigations!$L$10</f>
        <v>50</v>
      </c>
      <c r="N710" s="59">
        <f>AA710*Mitigations!$L$10</f>
        <v>31</v>
      </c>
      <c r="O710" s="59"/>
      <c r="P710" s="59">
        <v>9.1</v>
      </c>
      <c r="Q710" s="59">
        <v>8.6999999999999993</v>
      </c>
      <c r="R710" s="59">
        <v>9.3600000000000012</v>
      </c>
      <c r="S710" s="59">
        <v>8.370000000000001</v>
      </c>
      <c r="T710" s="59">
        <v>1</v>
      </c>
      <c r="U710" s="59">
        <v>4</v>
      </c>
      <c r="V710" s="59">
        <v>10</v>
      </c>
      <c r="W710" s="59">
        <v>2</v>
      </c>
      <c r="X710" s="59">
        <v>150</v>
      </c>
      <c r="Y710" s="59">
        <v>40</v>
      </c>
      <c r="Z710" s="59">
        <v>50</v>
      </c>
      <c r="AA710" s="59">
        <v>31</v>
      </c>
    </row>
    <row r="711" spans="1:27" x14ac:dyDescent="0.35">
      <c r="A711" s="59"/>
      <c r="B711" s="59"/>
      <c r="C711" s="59">
        <f>P711*Mitigations!$J$10</f>
        <v>11.3</v>
      </c>
      <c r="D711" s="59">
        <f>Q711*Mitigations!$J$10</f>
        <v>9.1999999999999993</v>
      </c>
      <c r="E711" s="59">
        <f>R711*Mitigations!$J$10</f>
        <v>10.26</v>
      </c>
      <c r="F711" s="59">
        <f>S711*Mitigations!$J$10</f>
        <v>8.370000000000001</v>
      </c>
      <c r="G711" s="59">
        <f>T711*Mitigations!$K$10</f>
        <v>5</v>
      </c>
      <c r="H711" s="59">
        <f>U711*Mitigations!$K$10</f>
        <v>4</v>
      </c>
      <c r="I711" s="59">
        <f>V711*Mitigations!$K$10</f>
        <v>6</v>
      </c>
      <c r="J711" s="59">
        <f>W711*Mitigations!$K$10</f>
        <v>3</v>
      </c>
      <c r="K711" s="59">
        <f>X711*Mitigations!$L$10</f>
        <v>133</v>
      </c>
      <c r="L711" s="59">
        <f>Y711*Mitigations!$L$10</f>
        <v>17</v>
      </c>
      <c r="M711" s="59">
        <f>Z711*Mitigations!$L$10</f>
        <v>55</v>
      </c>
      <c r="N711" s="59">
        <f>AA711*Mitigations!$L$10</f>
        <v>36</v>
      </c>
      <c r="O711" s="59"/>
      <c r="P711" s="59">
        <v>11.3</v>
      </c>
      <c r="Q711" s="59">
        <v>9.1999999999999993</v>
      </c>
      <c r="R711" s="59">
        <v>10.26</v>
      </c>
      <c r="S711" s="59">
        <v>8.370000000000001</v>
      </c>
      <c r="T711" s="59">
        <v>5</v>
      </c>
      <c r="U711" s="59">
        <v>4</v>
      </c>
      <c r="V711" s="59">
        <v>6</v>
      </c>
      <c r="W711" s="59">
        <v>3</v>
      </c>
      <c r="X711" s="59">
        <v>133</v>
      </c>
      <c r="Y711" s="59">
        <v>17</v>
      </c>
      <c r="Z711" s="59">
        <v>55</v>
      </c>
      <c r="AA711" s="59">
        <v>36</v>
      </c>
    </row>
    <row r="712" spans="1:27" x14ac:dyDescent="0.35">
      <c r="A712" s="59"/>
      <c r="B712" s="59"/>
      <c r="C712" s="59">
        <f>P712*Mitigations!$J$10</f>
        <v>9.4</v>
      </c>
      <c r="D712" s="59">
        <f>Q712*Mitigations!$J$10</f>
        <v>10.4</v>
      </c>
      <c r="E712" s="59">
        <f>R712*Mitigations!$J$10</f>
        <v>5.67</v>
      </c>
      <c r="F712" s="59">
        <f>S712*Mitigations!$J$10</f>
        <v>7.02</v>
      </c>
      <c r="G712" s="59">
        <f>T712*Mitigations!$K$10</f>
        <v>4</v>
      </c>
      <c r="H712" s="59">
        <f>U712*Mitigations!$K$10</f>
        <v>1</v>
      </c>
      <c r="I712" s="59">
        <f>V712*Mitigations!$K$10</f>
        <v>5</v>
      </c>
      <c r="J712" s="59">
        <f>W712*Mitigations!$K$10</f>
        <v>4</v>
      </c>
      <c r="K712" s="59">
        <f>X712*Mitigations!$L$10</f>
        <v>164</v>
      </c>
      <c r="L712" s="59">
        <f>Y712*Mitigations!$L$10</f>
        <v>38</v>
      </c>
      <c r="M712" s="59">
        <f>Z712*Mitigations!$L$10</f>
        <v>158</v>
      </c>
      <c r="N712" s="59">
        <f>AA712*Mitigations!$L$10</f>
        <v>31</v>
      </c>
      <c r="O712" s="59"/>
      <c r="P712" s="59">
        <v>9.4</v>
      </c>
      <c r="Q712" s="59">
        <v>10.4</v>
      </c>
      <c r="R712" s="59">
        <v>5.67</v>
      </c>
      <c r="S712" s="59">
        <v>7.02</v>
      </c>
      <c r="T712" s="59">
        <v>4</v>
      </c>
      <c r="U712" s="59">
        <v>1</v>
      </c>
      <c r="V712" s="59">
        <v>5</v>
      </c>
      <c r="W712" s="59">
        <v>4</v>
      </c>
      <c r="X712" s="59">
        <v>164</v>
      </c>
      <c r="Y712" s="59">
        <v>38</v>
      </c>
      <c r="Z712" s="59">
        <v>158</v>
      </c>
      <c r="AA712" s="59">
        <v>31</v>
      </c>
    </row>
    <row r="713" spans="1:27" x14ac:dyDescent="0.35">
      <c r="A713" s="59"/>
      <c r="B713" s="59"/>
      <c r="C713" s="59">
        <f>P713*Mitigations!$J$10</f>
        <v>8.5</v>
      </c>
      <c r="D713" s="59">
        <f>Q713*Mitigations!$J$10</f>
        <v>7.4</v>
      </c>
      <c r="E713" s="59">
        <f>R713*Mitigations!$J$10</f>
        <v>8.91</v>
      </c>
      <c r="F713" s="59">
        <f>S713*Mitigations!$J$10</f>
        <v>8.64</v>
      </c>
      <c r="G713" s="59">
        <f>T713*Mitigations!$K$10</f>
        <v>5</v>
      </c>
      <c r="H713" s="59">
        <f>U713*Mitigations!$K$10</f>
        <v>6</v>
      </c>
      <c r="I713" s="59">
        <f>V713*Mitigations!$K$10</f>
        <v>4</v>
      </c>
      <c r="J713" s="59">
        <f>W713*Mitigations!$K$10</f>
        <v>5</v>
      </c>
      <c r="K713" s="59">
        <f>X713*Mitigations!$L$10</f>
        <v>160</v>
      </c>
      <c r="L713" s="59">
        <f>Y713*Mitigations!$L$10</f>
        <v>45</v>
      </c>
      <c r="M713" s="59">
        <f>Z713*Mitigations!$L$10</f>
        <v>108</v>
      </c>
      <c r="N713" s="59">
        <f>AA713*Mitigations!$L$10</f>
        <v>48</v>
      </c>
      <c r="O713" s="59"/>
      <c r="P713" s="59">
        <v>8.5</v>
      </c>
      <c r="Q713" s="59">
        <v>7.4</v>
      </c>
      <c r="R713" s="59">
        <v>8.91</v>
      </c>
      <c r="S713" s="59">
        <v>8.64</v>
      </c>
      <c r="T713" s="59">
        <v>5</v>
      </c>
      <c r="U713" s="59">
        <v>6</v>
      </c>
      <c r="V713" s="59">
        <v>4</v>
      </c>
      <c r="W713" s="59">
        <v>5</v>
      </c>
      <c r="X713" s="59">
        <v>160</v>
      </c>
      <c r="Y713" s="59">
        <v>45</v>
      </c>
      <c r="Z713" s="59">
        <v>108</v>
      </c>
      <c r="AA713" s="59">
        <v>48</v>
      </c>
    </row>
    <row r="714" spans="1:27" x14ac:dyDescent="0.35">
      <c r="A714" s="59"/>
      <c r="B714" s="59"/>
      <c r="C714" s="59">
        <f>P714*Mitigations!$J$10</f>
        <v>15.9</v>
      </c>
      <c r="D714" s="59">
        <f>Q714*Mitigations!$J$10</f>
        <v>7.9</v>
      </c>
      <c r="E714" s="59">
        <f>R714*Mitigations!$J$10</f>
        <v>13.59</v>
      </c>
      <c r="F714" s="59">
        <f>S714*Mitigations!$J$10</f>
        <v>7.74</v>
      </c>
      <c r="G714" s="59">
        <f>T714*Mitigations!$K$10</f>
        <v>5</v>
      </c>
      <c r="H714" s="59">
        <f>U714*Mitigations!$K$10</f>
        <v>4</v>
      </c>
      <c r="I714" s="59">
        <f>V714*Mitigations!$K$10</f>
        <v>3</v>
      </c>
      <c r="J714" s="59">
        <f>W714*Mitigations!$K$10</f>
        <v>11</v>
      </c>
      <c r="K714" s="59">
        <f>X714*Mitigations!$L$10</f>
        <v>190</v>
      </c>
      <c r="L714" s="59">
        <f>Y714*Mitigations!$L$10</f>
        <v>42</v>
      </c>
      <c r="M714" s="59">
        <f>Z714*Mitigations!$L$10</f>
        <v>175</v>
      </c>
      <c r="N714" s="59">
        <f>AA714*Mitigations!$L$10</f>
        <v>52</v>
      </c>
      <c r="O714" s="59"/>
      <c r="P714" s="59">
        <v>15.9</v>
      </c>
      <c r="Q714" s="59">
        <v>7.9</v>
      </c>
      <c r="R714" s="59">
        <v>13.59</v>
      </c>
      <c r="S714" s="59">
        <v>7.74</v>
      </c>
      <c r="T714" s="59">
        <v>5</v>
      </c>
      <c r="U714" s="59">
        <v>4</v>
      </c>
      <c r="V714" s="59">
        <v>3</v>
      </c>
      <c r="W714" s="59">
        <v>11</v>
      </c>
      <c r="X714" s="59">
        <v>190</v>
      </c>
      <c r="Y714" s="59">
        <v>42</v>
      </c>
      <c r="Z714" s="59">
        <v>175</v>
      </c>
      <c r="AA714" s="59">
        <v>52</v>
      </c>
    </row>
    <row r="715" spans="1:27" x14ac:dyDescent="0.35">
      <c r="A715" s="59"/>
      <c r="B715" s="59"/>
      <c r="C715" s="59">
        <f>P715*Mitigations!$J$10</f>
        <v>9.3000000000000007</v>
      </c>
      <c r="D715" s="59">
        <f>Q715*Mitigations!$J$10</f>
        <v>7.2</v>
      </c>
      <c r="E715" s="59">
        <f>R715*Mitigations!$J$10</f>
        <v>9.81</v>
      </c>
      <c r="F715" s="59">
        <f>S715*Mitigations!$J$10</f>
        <v>6.39</v>
      </c>
      <c r="G715" s="59">
        <f>T715*Mitigations!$K$10</f>
        <v>4</v>
      </c>
      <c r="H715" s="59">
        <f>U715*Mitigations!$K$10</f>
        <v>1</v>
      </c>
      <c r="I715" s="59">
        <f>V715*Mitigations!$K$10</f>
        <v>4</v>
      </c>
      <c r="J715" s="59">
        <f>W715*Mitigations!$K$10</f>
        <v>3</v>
      </c>
      <c r="K715" s="59">
        <f>X715*Mitigations!$L$10</f>
        <v>131</v>
      </c>
      <c r="L715" s="59">
        <f>Y715*Mitigations!$L$10</f>
        <v>23</v>
      </c>
      <c r="M715" s="59">
        <f>Z715*Mitigations!$L$10</f>
        <v>80</v>
      </c>
      <c r="N715" s="59">
        <f>AA715*Mitigations!$L$10</f>
        <v>54</v>
      </c>
      <c r="O715" s="59"/>
      <c r="P715" s="59">
        <v>9.3000000000000007</v>
      </c>
      <c r="Q715" s="59">
        <v>7.2</v>
      </c>
      <c r="R715" s="59">
        <v>9.81</v>
      </c>
      <c r="S715" s="59">
        <v>6.39</v>
      </c>
      <c r="T715" s="59">
        <v>4</v>
      </c>
      <c r="U715" s="59">
        <v>1</v>
      </c>
      <c r="V715" s="59">
        <v>4</v>
      </c>
      <c r="W715" s="59">
        <v>3</v>
      </c>
      <c r="X715" s="59">
        <v>131</v>
      </c>
      <c r="Y715" s="59">
        <v>23</v>
      </c>
      <c r="Z715" s="59">
        <v>80</v>
      </c>
      <c r="AA715" s="59">
        <v>54</v>
      </c>
    </row>
    <row r="716" spans="1:27" x14ac:dyDescent="0.35">
      <c r="A716" s="59"/>
      <c r="B716" s="59"/>
      <c r="C716" s="59">
        <f>P716*Mitigations!$J$10</f>
        <v>13.3</v>
      </c>
      <c r="D716" s="59">
        <f>Q716*Mitigations!$J$10</f>
        <v>7.2</v>
      </c>
      <c r="E716" s="59">
        <f>R716*Mitigations!$J$10</f>
        <v>7.65</v>
      </c>
      <c r="F716" s="59">
        <f>S716*Mitigations!$J$10</f>
        <v>7.02</v>
      </c>
      <c r="G716" s="59">
        <f>T716*Mitigations!$K$10</f>
        <v>4</v>
      </c>
      <c r="H716" s="59">
        <f>U716*Mitigations!$K$10</f>
        <v>1</v>
      </c>
      <c r="I716" s="59">
        <f>V716*Mitigations!$K$10</f>
        <v>5</v>
      </c>
      <c r="J716" s="59">
        <f>W716*Mitigations!$K$10</f>
        <v>2</v>
      </c>
      <c r="K716" s="59">
        <f>X716*Mitigations!$L$10</f>
        <v>92</v>
      </c>
      <c r="L716" s="59">
        <f>Y716*Mitigations!$L$10</f>
        <v>31</v>
      </c>
      <c r="M716" s="59">
        <f>Z716*Mitigations!$L$10</f>
        <v>123</v>
      </c>
      <c r="N716" s="59">
        <f>AA716*Mitigations!$L$10</f>
        <v>67</v>
      </c>
      <c r="O716" s="59"/>
      <c r="P716" s="59">
        <v>13.3</v>
      </c>
      <c r="Q716" s="59">
        <v>7.2</v>
      </c>
      <c r="R716" s="59">
        <v>7.65</v>
      </c>
      <c r="S716" s="59">
        <v>7.02</v>
      </c>
      <c r="T716" s="59">
        <v>4</v>
      </c>
      <c r="U716" s="59">
        <v>1</v>
      </c>
      <c r="V716" s="59">
        <v>5</v>
      </c>
      <c r="W716" s="59">
        <v>2</v>
      </c>
      <c r="X716" s="59">
        <v>92</v>
      </c>
      <c r="Y716" s="59">
        <v>31</v>
      </c>
      <c r="Z716" s="59">
        <v>123</v>
      </c>
      <c r="AA716" s="59">
        <v>67</v>
      </c>
    </row>
    <row r="717" spans="1:27" x14ac:dyDescent="0.35">
      <c r="A717" s="59"/>
      <c r="B717" s="59"/>
      <c r="C717" s="59">
        <f>P717*Mitigations!$J$10</f>
        <v>11.6</v>
      </c>
      <c r="D717" s="59">
        <f>Q717*Mitigations!$J$10</f>
        <v>8.1999999999999993</v>
      </c>
      <c r="E717" s="59">
        <f>R717*Mitigations!$J$10</f>
        <v>11.700000000000001</v>
      </c>
      <c r="F717" s="59">
        <f>S717*Mitigations!$J$10</f>
        <v>6.9300000000000006</v>
      </c>
      <c r="G717" s="59">
        <f>T717*Mitigations!$K$10</f>
        <v>6</v>
      </c>
      <c r="H717" s="59">
        <f>U717*Mitigations!$K$10</f>
        <v>3</v>
      </c>
      <c r="I717" s="59">
        <f>V717*Mitigations!$K$10</f>
        <v>1</v>
      </c>
      <c r="J717" s="59">
        <f>W717*Mitigations!$K$10</f>
        <v>6</v>
      </c>
      <c r="K717" s="59">
        <f>X717*Mitigations!$L$10</f>
        <v>284</v>
      </c>
      <c r="L717" s="59">
        <f>Y717*Mitigations!$L$10</f>
        <v>41</v>
      </c>
      <c r="M717" s="59">
        <f>Z717*Mitigations!$L$10</f>
        <v>92</v>
      </c>
      <c r="N717" s="59">
        <f>AA717*Mitigations!$L$10</f>
        <v>111</v>
      </c>
      <c r="O717" s="59"/>
      <c r="P717" s="59">
        <v>11.6</v>
      </c>
      <c r="Q717" s="59">
        <v>8.1999999999999993</v>
      </c>
      <c r="R717" s="59">
        <v>11.700000000000001</v>
      </c>
      <c r="S717" s="59">
        <v>6.9300000000000006</v>
      </c>
      <c r="T717" s="59">
        <v>6</v>
      </c>
      <c r="U717" s="59">
        <v>3</v>
      </c>
      <c r="V717" s="59">
        <v>1</v>
      </c>
      <c r="W717" s="59">
        <v>6</v>
      </c>
      <c r="X717" s="59">
        <v>284</v>
      </c>
      <c r="Y717" s="59">
        <v>41</v>
      </c>
      <c r="Z717" s="59">
        <v>92</v>
      </c>
      <c r="AA717" s="59">
        <v>111</v>
      </c>
    </row>
    <row r="718" spans="1:27" x14ac:dyDescent="0.35">
      <c r="A718" s="59"/>
      <c r="B718" s="59"/>
      <c r="C718" s="59">
        <f>P718*Mitigations!$J$10</f>
        <v>10</v>
      </c>
      <c r="D718" s="59">
        <f>Q718*Mitigations!$J$10</f>
        <v>6.8</v>
      </c>
      <c r="E718" s="59">
        <f>R718*Mitigations!$J$10</f>
        <v>9.4500000000000011</v>
      </c>
      <c r="F718" s="59">
        <f>S718*Mitigations!$J$10</f>
        <v>8.01</v>
      </c>
      <c r="G718" s="59">
        <f>T718*Mitigations!$K$10</f>
        <v>4</v>
      </c>
      <c r="H718" s="59">
        <f>U718*Mitigations!$K$10</f>
        <v>2</v>
      </c>
      <c r="I718" s="59">
        <f>V718*Mitigations!$K$10</f>
        <v>2</v>
      </c>
      <c r="J718" s="59">
        <f>W718*Mitigations!$K$10</f>
        <v>3</v>
      </c>
      <c r="K718" s="59">
        <f>X718*Mitigations!$L$10</f>
        <v>91</v>
      </c>
      <c r="L718" s="59">
        <f>Y718*Mitigations!$L$10</f>
        <v>50</v>
      </c>
      <c r="M718" s="59">
        <f>Z718*Mitigations!$L$10</f>
        <v>49</v>
      </c>
      <c r="N718" s="59">
        <f>AA718*Mitigations!$L$10</f>
        <v>63</v>
      </c>
      <c r="O718" s="59"/>
      <c r="P718" s="59">
        <v>10</v>
      </c>
      <c r="Q718" s="59">
        <v>6.8</v>
      </c>
      <c r="R718" s="59">
        <v>9.4500000000000011</v>
      </c>
      <c r="S718" s="59">
        <v>8.01</v>
      </c>
      <c r="T718" s="59">
        <v>4</v>
      </c>
      <c r="U718" s="59">
        <v>2</v>
      </c>
      <c r="V718" s="59">
        <v>2</v>
      </c>
      <c r="W718" s="59">
        <v>3</v>
      </c>
      <c r="X718" s="59">
        <v>91</v>
      </c>
      <c r="Y718" s="59">
        <v>50</v>
      </c>
      <c r="Z718" s="59">
        <v>49</v>
      </c>
      <c r="AA718" s="59">
        <v>63</v>
      </c>
    </row>
    <row r="719" spans="1:27" x14ac:dyDescent="0.35">
      <c r="A719" s="59"/>
      <c r="B719" s="59"/>
      <c r="C719" s="59">
        <f>P719*Mitigations!$J$10</f>
        <v>9.4</v>
      </c>
      <c r="D719" s="59">
        <f>Q719*Mitigations!$J$10</f>
        <v>8.1999999999999993</v>
      </c>
      <c r="E719" s="59">
        <f>R719*Mitigations!$J$10</f>
        <v>10.35</v>
      </c>
      <c r="F719" s="59">
        <f>S719*Mitigations!$J$10</f>
        <v>6.57</v>
      </c>
      <c r="G719" s="59">
        <f>T719*Mitigations!$K$10</f>
        <v>6</v>
      </c>
      <c r="H719" s="59">
        <f>U719*Mitigations!$K$10</f>
        <v>4</v>
      </c>
      <c r="I719" s="59">
        <f>V719*Mitigations!$K$10</f>
        <v>6</v>
      </c>
      <c r="J719" s="59">
        <f>W719*Mitigations!$K$10</f>
        <v>3</v>
      </c>
      <c r="K719" s="59">
        <f>X719*Mitigations!$L$10</f>
        <v>113</v>
      </c>
      <c r="L719" s="59">
        <f>Y719*Mitigations!$L$10</f>
        <v>47</v>
      </c>
      <c r="M719" s="59">
        <f>Z719*Mitigations!$L$10</f>
        <v>92</v>
      </c>
      <c r="N719" s="59">
        <f>AA719*Mitigations!$L$10</f>
        <v>58</v>
      </c>
      <c r="O719" s="59"/>
      <c r="P719" s="59">
        <v>9.4</v>
      </c>
      <c r="Q719" s="59">
        <v>8.1999999999999993</v>
      </c>
      <c r="R719" s="59">
        <v>10.35</v>
      </c>
      <c r="S719" s="59">
        <v>6.57</v>
      </c>
      <c r="T719" s="59">
        <v>6</v>
      </c>
      <c r="U719" s="59">
        <v>4</v>
      </c>
      <c r="V719" s="59">
        <v>6</v>
      </c>
      <c r="W719" s="59">
        <v>3</v>
      </c>
      <c r="X719" s="59">
        <v>113</v>
      </c>
      <c r="Y719" s="59">
        <v>47</v>
      </c>
      <c r="Z719" s="59">
        <v>92</v>
      </c>
      <c r="AA719" s="59">
        <v>58</v>
      </c>
    </row>
    <row r="720" spans="1:27" x14ac:dyDescent="0.35">
      <c r="A720" s="59"/>
      <c r="B720" s="59"/>
      <c r="C720" s="59">
        <f>P720*Mitigations!$J$10</f>
        <v>8.3000000000000007</v>
      </c>
      <c r="D720" s="59">
        <f>Q720*Mitigations!$J$10</f>
        <v>8.8000000000000007</v>
      </c>
      <c r="E720" s="59">
        <f>R720*Mitigations!$J$10</f>
        <v>8.73</v>
      </c>
      <c r="F720" s="59">
        <f>S720*Mitigations!$J$10</f>
        <v>6.75</v>
      </c>
      <c r="G720" s="59">
        <f>T720*Mitigations!$K$10</f>
        <v>8</v>
      </c>
      <c r="H720" s="59">
        <f>U720*Mitigations!$K$10</f>
        <v>3</v>
      </c>
      <c r="I720" s="59">
        <f>V720*Mitigations!$K$10</f>
        <v>8</v>
      </c>
      <c r="J720" s="59">
        <f>W720*Mitigations!$K$10</f>
        <v>4</v>
      </c>
      <c r="K720" s="59">
        <f>X720*Mitigations!$L$10</f>
        <v>86</v>
      </c>
      <c r="L720" s="59">
        <f>Y720*Mitigations!$L$10</f>
        <v>49</v>
      </c>
      <c r="M720" s="59">
        <f>Z720*Mitigations!$L$10</f>
        <v>60</v>
      </c>
      <c r="N720" s="59">
        <f>AA720*Mitigations!$L$10</f>
        <v>62</v>
      </c>
      <c r="O720" s="59"/>
      <c r="P720" s="59">
        <v>8.3000000000000007</v>
      </c>
      <c r="Q720" s="59">
        <v>8.8000000000000007</v>
      </c>
      <c r="R720" s="59">
        <v>8.73</v>
      </c>
      <c r="S720" s="59">
        <v>6.75</v>
      </c>
      <c r="T720" s="59">
        <v>8</v>
      </c>
      <c r="U720" s="59">
        <v>3</v>
      </c>
      <c r="V720" s="59">
        <v>8</v>
      </c>
      <c r="W720" s="59">
        <v>4</v>
      </c>
      <c r="X720" s="59">
        <v>86</v>
      </c>
      <c r="Y720" s="59">
        <v>49</v>
      </c>
      <c r="Z720" s="59">
        <v>60</v>
      </c>
      <c r="AA720" s="59">
        <v>62</v>
      </c>
    </row>
    <row r="721" spans="1:27" x14ac:dyDescent="0.35">
      <c r="A721" s="59"/>
      <c r="B721" s="59"/>
      <c r="C721" s="59">
        <f>P721*Mitigations!$J$10</f>
        <v>12.2</v>
      </c>
      <c r="D721" s="59">
        <f>Q721*Mitigations!$J$10</f>
        <v>8.6999999999999993</v>
      </c>
      <c r="E721" s="59">
        <f>R721*Mitigations!$J$10</f>
        <v>12.15</v>
      </c>
      <c r="F721" s="59">
        <f>S721*Mitigations!$J$10</f>
        <v>6.84</v>
      </c>
      <c r="G721" s="59">
        <f>T721*Mitigations!$K$10</f>
        <v>5</v>
      </c>
      <c r="H721" s="59">
        <f>U721*Mitigations!$K$10</f>
        <v>4</v>
      </c>
      <c r="I721" s="59">
        <f>V721*Mitigations!$K$10</f>
        <v>9</v>
      </c>
      <c r="J721" s="59">
        <f>W721*Mitigations!$K$10</f>
        <v>4</v>
      </c>
      <c r="K721" s="59">
        <f>X721*Mitigations!$L$10</f>
        <v>161</v>
      </c>
      <c r="L721" s="59">
        <f>Y721*Mitigations!$L$10</f>
        <v>51</v>
      </c>
      <c r="M721" s="59">
        <f>Z721*Mitigations!$L$10</f>
        <v>112</v>
      </c>
      <c r="N721" s="59">
        <f>AA721*Mitigations!$L$10</f>
        <v>51</v>
      </c>
      <c r="O721" s="59"/>
      <c r="P721" s="59">
        <v>12.2</v>
      </c>
      <c r="Q721" s="59">
        <v>8.6999999999999993</v>
      </c>
      <c r="R721" s="59">
        <v>12.15</v>
      </c>
      <c r="S721" s="59">
        <v>6.84</v>
      </c>
      <c r="T721" s="59">
        <v>5</v>
      </c>
      <c r="U721" s="59">
        <v>4</v>
      </c>
      <c r="V721" s="59">
        <v>9</v>
      </c>
      <c r="W721" s="59">
        <v>4</v>
      </c>
      <c r="X721" s="59">
        <v>161</v>
      </c>
      <c r="Y721" s="59">
        <v>51</v>
      </c>
      <c r="Z721" s="59">
        <v>112</v>
      </c>
      <c r="AA721" s="59">
        <v>51</v>
      </c>
    </row>
    <row r="722" spans="1:27" x14ac:dyDescent="0.35">
      <c r="A722" s="59"/>
      <c r="B722" s="59"/>
      <c r="C722" s="59">
        <f>P722*Mitigations!$J$10</f>
        <v>10.6</v>
      </c>
      <c r="D722" s="59">
        <f>Q722*Mitigations!$J$10</f>
        <v>8.6999999999999993</v>
      </c>
      <c r="E722" s="59">
        <f>R722*Mitigations!$J$10</f>
        <v>7.65</v>
      </c>
      <c r="F722" s="59">
        <f>S722*Mitigations!$J$10</f>
        <v>6.57</v>
      </c>
      <c r="G722" s="59">
        <f>T722*Mitigations!$K$10</f>
        <v>5</v>
      </c>
      <c r="H722" s="59">
        <f>U722*Mitigations!$K$10</f>
        <v>6</v>
      </c>
      <c r="I722" s="59">
        <f>V722*Mitigations!$K$10</f>
        <v>7</v>
      </c>
      <c r="J722" s="59">
        <f>W722*Mitigations!$K$10</f>
        <v>6</v>
      </c>
      <c r="K722" s="59">
        <f>X722*Mitigations!$L$10</f>
        <v>144</v>
      </c>
      <c r="L722" s="59">
        <f>Y722*Mitigations!$L$10</f>
        <v>68</v>
      </c>
      <c r="M722" s="59">
        <f>Z722*Mitigations!$L$10</f>
        <v>50</v>
      </c>
      <c r="N722" s="59">
        <f>AA722*Mitigations!$L$10</f>
        <v>74</v>
      </c>
      <c r="O722" s="59"/>
      <c r="P722" s="59">
        <v>10.6</v>
      </c>
      <c r="Q722" s="59">
        <v>8.6999999999999993</v>
      </c>
      <c r="R722" s="59">
        <v>7.65</v>
      </c>
      <c r="S722" s="59">
        <v>6.57</v>
      </c>
      <c r="T722" s="59">
        <v>5</v>
      </c>
      <c r="U722" s="59">
        <v>6</v>
      </c>
      <c r="V722" s="59">
        <v>7</v>
      </c>
      <c r="W722" s="59">
        <v>6</v>
      </c>
      <c r="X722" s="59">
        <v>144</v>
      </c>
      <c r="Y722" s="59">
        <v>68</v>
      </c>
      <c r="Z722" s="59">
        <v>50</v>
      </c>
      <c r="AA722" s="59">
        <v>74</v>
      </c>
    </row>
    <row r="723" spans="1:27" x14ac:dyDescent="0.35">
      <c r="A723" s="59"/>
      <c r="B723" s="59"/>
      <c r="C723" s="59">
        <f>P723*Mitigations!$J$10</f>
        <v>8.3000000000000007</v>
      </c>
      <c r="D723" s="59">
        <f>Q723*Mitigations!$J$10</f>
        <v>9</v>
      </c>
      <c r="E723" s="59">
        <f>R723*Mitigations!$J$10</f>
        <v>9.18</v>
      </c>
      <c r="F723" s="59">
        <f>S723*Mitigations!$J$10</f>
        <v>7.5600000000000005</v>
      </c>
      <c r="G723" s="59">
        <f>T723*Mitigations!$K$10</f>
        <v>6</v>
      </c>
      <c r="H723" s="59">
        <f>U723*Mitigations!$K$10</f>
        <v>4</v>
      </c>
      <c r="I723" s="59">
        <f>V723*Mitigations!$K$10</f>
        <v>2</v>
      </c>
      <c r="J723" s="59">
        <f>W723*Mitigations!$K$10</f>
        <v>4</v>
      </c>
      <c r="K723" s="59">
        <f>X723*Mitigations!$L$10</f>
        <v>115</v>
      </c>
      <c r="L723" s="59">
        <f>Y723*Mitigations!$L$10</f>
        <v>58</v>
      </c>
      <c r="M723" s="59">
        <f>Z723*Mitigations!$L$10</f>
        <v>166</v>
      </c>
      <c r="N723" s="59">
        <f>AA723*Mitigations!$L$10</f>
        <v>57</v>
      </c>
      <c r="O723" s="59"/>
      <c r="P723" s="59">
        <v>8.3000000000000007</v>
      </c>
      <c r="Q723" s="59">
        <v>9</v>
      </c>
      <c r="R723" s="59">
        <v>9.18</v>
      </c>
      <c r="S723" s="59">
        <v>7.5600000000000005</v>
      </c>
      <c r="T723" s="59">
        <v>6</v>
      </c>
      <c r="U723" s="59">
        <v>4</v>
      </c>
      <c r="V723" s="59">
        <v>2</v>
      </c>
      <c r="W723" s="59">
        <v>4</v>
      </c>
      <c r="X723" s="59">
        <v>115</v>
      </c>
      <c r="Y723" s="59">
        <v>58</v>
      </c>
      <c r="Z723" s="59">
        <v>166</v>
      </c>
      <c r="AA723" s="59">
        <v>57</v>
      </c>
    </row>
    <row r="724" spans="1:27" x14ac:dyDescent="0.35">
      <c r="A724" s="59"/>
      <c r="B724" s="59"/>
      <c r="C724" s="59">
        <f>P724*Mitigations!$J$10</f>
        <v>9.1</v>
      </c>
      <c r="D724" s="59">
        <f>Q724*Mitigations!$J$10</f>
        <v>8.9</v>
      </c>
      <c r="E724" s="59">
        <f>R724*Mitigations!$J$10</f>
        <v>8.2799999999999994</v>
      </c>
      <c r="F724" s="59">
        <f>S724*Mitigations!$J$10</f>
        <v>6.75</v>
      </c>
      <c r="G724" s="59">
        <f>T724*Mitigations!$K$10</f>
        <v>7</v>
      </c>
      <c r="H724" s="59">
        <f>U724*Mitigations!$K$10</f>
        <v>7</v>
      </c>
      <c r="I724" s="59">
        <f>V724*Mitigations!$K$10</f>
        <v>7</v>
      </c>
      <c r="J724" s="59">
        <f>W724*Mitigations!$K$10</f>
        <v>3</v>
      </c>
      <c r="K724" s="59">
        <f>X724*Mitigations!$L$10</f>
        <v>95</v>
      </c>
      <c r="L724" s="59">
        <f>Y724*Mitigations!$L$10</f>
        <v>20</v>
      </c>
      <c r="M724" s="59">
        <f>Z724*Mitigations!$L$10</f>
        <v>52</v>
      </c>
      <c r="N724" s="59">
        <f>AA724*Mitigations!$L$10</f>
        <v>27</v>
      </c>
      <c r="O724" s="59"/>
      <c r="P724" s="59">
        <v>9.1</v>
      </c>
      <c r="Q724" s="59">
        <v>8.9</v>
      </c>
      <c r="R724" s="59">
        <v>8.2799999999999994</v>
      </c>
      <c r="S724" s="59">
        <v>6.75</v>
      </c>
      <c r="T724" s="59">
        <v>7</v>
      </c>
      <c r="U724" s="59">
        <v>7</v>
      </c>
      <c r="V724" s="59">
        <v>7</v>
      </c>
      <c r="W724" s="59">
        <v>3</v>
      </c>
      <c r="X724" s="59">
        <v>95</v>
      </c>
      <c r="Y724" s="59">
        <v>20</v>
      </c>
      <c r="Z724" s="59">
        <v>52</v>
      </c>
      <c r="AA724" s="59">
        <v>27</v>
      </c>
    </row>
    <row r="725" spans="1:27" x14ac:dyDescent="0.35">
      <c r="A725" s="59"/>
      <c r="B725" s="59"/>
      <c r="C725" s="59">
        <f>P725*Mitigations!$J$10</f>
        <v>12.9</v>
      </c>
      <c r="D725" s="59">
        <f>Q725*Mitigations!$J$10</f>
        <v>8.6</v>
      </c>
      <c r="E725" s="59">
        <f>R725*Mitigations!$J$10</f>
        <v>12.33</v>
      </c>
      <c r="F725" s="59">
        <f>S725*Mitigations!$J$10</f>
        <v>9.2700000000000014</v>
      </c>
      <c r="G725" s="59">
        <f>T725*Mitigations!$K$10</f>
        <v>5</v>
      </c>
      <c r="H725" s="59">
        <f>U725*Mitigations!$K$10</f>
        <v>0</v>
      </c>
      <c r="I725" s="59">
        <f>V725*Mitigations!$K$10</f>
        <v>8</v>
      </c>
      <c r="J725" s="59">
        <f>W725*Mitigations!$K$10</f>
        <v>5</v>
      </c>
      <c r="K725" s="59">
        <f>X725*Mitigations!$L$10</f>
        <v>138</v>
      </c>
      <c r="L725" s="59">
        <f>Y725*Mitigations!$L$10</f>
        <v>45</v>
      </c>
      <c r="M725" s="59">
        <f>Z725*Mitigations!$L$10</f>
        <v>61</v>
      </c>
      <c r="N725" s="59">
        <f>AA725*Mitigations!$L$10</f>
        <v>44</v>
      </c>
      <c r="O725" s="59"/>
      <c r="P725" s="59">
        <v>12.9</v>
      </c>
      <c r="Q725" s="59">
        <v>8.6</v>
      </c>
      <c r="R725" s="59">
        <v>12.33</v>
      </c>
      <c r="S725" s="59">
        <v>9.2700000000000014</v>
      </c>
      <c r="T725" s="59">
        <v>5</v>
      </c>
      <c r="U725" s="59">
        <v>0</v>
      </c>
      <c r="V725" s="59">
        <v>8</v>
      </c>
      <c r="W725" s="59">
        <v>5</v>
      </c>
      <c r="X725" s="59">
        <v>138</v>
      </c>
      <c r="Y725" s="59">
        <v>45</v>
      </c>
      <c r="Z725" s="59">
        <v>61</v>
      </c>
      <c r="AA725" s="59">
        <v>44</v>
      </c>
    </row>
    <row r="726" spans="1:27" x14ac:dyDescent="0.35">
      <c r="A726" s="59"/>
      <c r="B726" s="59"/>
      <c r="C726" s="59">
        <f>P726*Mitigations!$J$10</f>
        <v>7.7</v>
      </c>
      <c r="D726" s="59">
        <f>Q726*Mitigations!$J$10</f>
        <v>9.3000000000000007</v>
      </c>
      <c r="E726" s="59">
        <f>R726*Mitigations!$J$10</f>
        <v>8.82</v>
      </c>
      <c r="F726" s="59">
        <f>S726*Mitigations!$J$10</f>
        <v>9.18</v>
      </c>
      <c r="G726" s="59">
        <f>T726*Mitigations!$K$10</f>
        <v>5</v>
      </c>
      <c r="H726" s="59">
        <f>U726*Mitigations!$K$10</f>
        <v>1</v>
      </c>
      <c r="I726" s="59">
        <f>V726*Mitigations!$K$10</f>
        <v>4</v>
      </c>
      <c r="J726" s="59">
        <f>W726*Mitigations!$K$10</f>
        <v>6</v>
      </c>
      <c r="K726" s="59">
        <f>X726*Mitigations!$L$10</f>
        <v>198</v>
      </c>
      <c r="L726" s="59">
        <f>Y726*Mitigations!$L$10</f>
        <v>38</v>
      </c>
      <c r="M726" s="59">
        <f>Z726*Mitigations!$L$10</f>
        <v>57</v>
      </c>
      <c r="N726" s="59">
        <f>AA726*Mitigations!$L$10</f>
        <v>30</v>
      </c>
      <c r="O726" s="59"/>
      <c r="P726" s="59">
        <v>7.7</v>
      </c>
      <c r="Q726" s="59">
        <v>9.3000000000000007</v>
      </c>
      <c r="R726" s="59">
        <v>8.82</v>
      </c>
      <c r="S726" s="59">
        <v>9.18</v>
      </c>
      <c r="T726" s="59">
        <v>5</v>
      </c>
      <c r="U726" s="59">
        <v>1</v>
      </c>
      <c r="V726" s="59">
        <v>4</v>
      </c>
      <c r="W726" s="59">
        <v>6</v>
      </c>
      <c r="X726" s="59">
        <v>198</v>
      </c>
      <c r="Y726" s="59">
        <v>38</v>
      </c>
      <c r="Z726" s="59">
        <v>57</v>
      </c>
      <c r="AA726" s="59">
        <v>30</v>
      </c>
    </row>
    <row r="727" spans="1:27" x14ac:dyDescent="0.35">
      <c r="A727" s="59"/>
      <c r="B727" s="59"/>
      <c r="C727" s="59">
        <f>P727*Mitigations!$J$10</f>
        <v>8.8000000000000007</v>
      </c>
      <c r="D727" s="59">
        <f>Q727*Mitigations!$J$10</f>
        <v>7.3</v>
      </c>
      <c r="E727" s="59">
        <f>R727*Mitigations!$J$10</f>
        <v>8.73</v>
      </c>
      <c r="F727" s="59">
        <f>S727*Mitigations!$J$10</f>
        <v>9</v>
      </c>
      <c r="G727" s="59">
        <f>T727*Mitigations!$K$10</f>
        <v>7</v>
      </c>
      <c r="H727" s="59">
        <f>U727*Mitigations!$K$10</f>
        <v>3</v>
      </c>
      <c r="I727" s="59">
        <f>V727*Mitigations!$K$10</f>
        <v>3</v>
      </c>
      <c r="J727" s="59">
        <f>W727*Mitigations!$K$10</f>
        <v>2</v>
      </c>
      <c r="K727" s="59">
        <f>X727*Mitigations!$L$10</f>
        <v>131</v>
      </c>
      <c r="L727" s="59">
        <f>Y727*Mitigations!$L$10</f>
        <v>94</v>
      </c>
      <c r="M727" s="59">
        <f>Z727*Mitigations!$L$10</f>
        <v>97</v>
      </c>
      <c r="N727" s="59">
        <f>AA727*Mitigations!$L$10</f>
        <v>37</v>
      </c>
      <c r="O727" s="59"/>
      <c r="P727" s="59">
        <v>8.8000000000000007</v>
      </c>
      <c r="Q727" s="59">
        <v>7.3</v>
      </c>
      <c r="R727" s="59">
        <v>8.73</v>
      </c>
      <c r="S727" s="59">
        <v>9</v>
      </c>
      <c r="T727" s="59">
        <v>7</v>
      </c>
      <c r="U727" s="59">
        <v>3</v>
      </c>
      <c r="V727" s="59">
        <v>3</v>
      </c>
      <c r="W727" s="59">
        <v>2</v>
      </c>
      <c r="X727" s="59">
        <v>131</v>
      </c>
      <c r="Y727" s="59">
        <v>94</v>
      </c>
      <c r="Z727" s="59">
        <v>97</v>
      </c>
      <c r="AA727" s="59">
        <v>37</v>
      </c>
    </row>
    <row r="728" spans="1:27" x14ac:dyDescent="0.35">
      <c r="A728" s="59"/>
      <c r="B728" s="59"/>
      <c r="C728" s="59">
        <f>P728*Mitigations!$J$10</f>
        <v>8.1999999999999993</v>
      </c>
      <c r="D728" s="59">
        <f>Q728*Mitigations!$J$10</f>
        <v>7.5</v>
      </c>
      <c r="E728" s="59">
        <f>R728*Mitigations!$J$10</f>
        <v>9.99</v>
      </c>
      <c r="F728" s="59">
        <f>S728*Mitigations!$J$10</f>
        <v>6.84</v>
      </c>
      <c r="G728" s="59">
        <f>T728*Mitigations!$K$10</f>
        <v>5</v>
      </c>
      <c r="H728" s="59">
        <f>U728*Mitigations!$K$10</f>
        <v>3</v>
      </c>
      <c r="I728" s="59">
        <f>V728*Mitigations!$K$10</f>
        <v>4</v>
      </c>
      <c r="J728" s="59">
        <f>W728*Mitigations!$K$10</f>
        <v>7</v>
      </c>
      <c r="K728" s="59">
        <f>X728*Mitigations!$L$10</f>
        <v>86</v>
      </c>
      <c r="L728" s="59">
        <f>Y728*Mitigations!$L$10</f>
        <v>31</v>
      </c>
      <c r="M728" s="59">
        <f>Z728*Mitigations!$L$10</f>
        <v>40</v>
      </c>
      <c r="N728" s="59">
        <f>AA728*Mitigations!$L$10</f>
        <v>52</v>
      </c>
      <c r="O728" s="59"/>
      <c r="P728" s="59">
        <v>8.1999999999999993</v>
      </c>
      <c r="Q728" s="59">
        <v>7.5</v>
      </c>
      <c r="R728" s="59">
        <v>9.99</v>
      </c>
      <c r="S728" s="59">
        <v>6.84</v>
      </c>
      <c r="T728" s="59">
        <v>5</v>
      </c>
      <c r="U728" s="59">
        <v>3</v>
      </c>
      <c r="V728" s="59">
        <v>4</v>
      </c>
      <c r="W728" s="59">
        <v>7</v>
      </c>
      <c r="X728" s="59">
        <v>86</v>
      </c>
      <c r="Y728" s="59">
        <v>31</v>
      </c>
      <c r="Z728" s="59">
        <v>40</v>
      </c>
      <c r="AA728" s="59">
        <v>52</v>
      </c>
    </row>
    <row r="729" spans="1:27" x14ac:dyDescent="0.35">
      <c r="A729" s="59"/>
      <c r="B729" s="59"/>
      <c r="C729" s="59">
        <f>P729*Mitigations!$J$10</f>
        <v>10</v>
      </c>
      <c r="D729" s="59">
        <f>Q729*Mitigations!$J$10</f>
        <v>5.5</v>
      </c>
      <c r="E729" s="59">
        <f>R729*Mitigations!$J$10</f>
        <v>9.09</v>
      </c>
      <c r="F729" s="59">
        <f>S729*Mitigations!$J$10</f>
        <v>7.11</v>
      </c>
      <c r="G729" s="59">
        <f>T729*Mitigations!$K$10</f>
        <v>3</v>
      </c>
      <c r="H729" s="59">
        <f>U729*Mitigations!$K$10</f>
        <v>2</v>
      </c>
      <c r="I729" s="59">
        <f>V729*Mitigations!$K$10</f>
        <v>3</v>
      </c>
      <c r="J729" s="59">
        <f>W729*Mitigations!$K$10</f>
        <v>3</v>
      </c>
      <c r="K729" s="59">
        <f>X729*Mitigations!$L$10</f>
        <v>168</v>
      </c>
      <c r="L729" s="59">
        <f>Y729*Mitigations!$L$10</f>
        <v>28</v>
      </c>
      <c r="M729" s="59">
        <f>Z729*Mitigations!$L$10</f>
        <v>78</v>
      </c>
      <c r="N729" s="59">
        <f>AA729*Mitigations!$L$10</f>
        <v>42</v>
      </c>
      <c r="O729" s="59"/>
      <c r="P729" s="59">
        <v>10</v>
      </c>
      <c r="Q729" s="59">
        <v>5.5</v>
      </c>
      <c r="R729" s="59">
        <v>9.09</v>
      </c>
      <c r="S729" s="59">
        <v>7.11</v>
      </c>
      <c r="T729" s="59">
        <v>3</v>
      </c>
      <c r="U729" s="59">
        <v>2</v>
      </c>
      <c r="V729" s="59">
        <v>3</v>
      </c>
      <c r="W729" s="59">
        <v>3</v>
      </c>
      <c r="X729" s="59">
        <v>168</v>
      </c>
      <c r="Y729" s="59">
        <v>28</v>
      </c>
      <c r="Z729" s="59">
        <v>78</v>
      </c>
      <c r="AA729" s="59">
        <v>42</v>
      </c>
    </row>
    <row r="730" spans="1:27" x14ac:dyDescent="0.35">
      <c r="A730" s="59"/>
      <c r="B730" s="59"/>
      <c r="C730" s="59">
        <f>P730*Mitigations!$J$10</f>
        <v>9.6</v>
      </c>
      <c r="D730" s="59">
        <f>Q730*Mitigations!$J$10</f>
        <v>10.3</v>
      </c>
      <c r="E730" s="59">
        <f>R730*Mitigations!$J$10</f>
        <v>10.44</v>
      </c>
      <c r="F730" s="59">
        <f>S730*Mitigations!$J$10</f>
        <v>5.9399999999999995</v>
      </c>
      <c r="G730" s="59">
        <f>T730*Mitigations!$K$10</f>
        <v>8</v>
      </c>
      <c r="H730" s="59">
        <f>U730*Mitigations!$K$10</f>
        <v>8</v>
      </c>
      <c r="I730" s="59">
        <f>V730*Mitigations!$K$10</f>
        <v>6</v>
      </c>
      <c r="J730" s="59">
        <f>W730*Mitigations!$K$10</f>
        <v>7</v>
      </c>
      <c r="K730" s="59">
        <f>X730*Mitigations!$L$10</f>
        <v>370</v>
      </c>
      <c r="L730" s="59">
        <f>Y730*Mitigations!$L$10</f>
        <v>25</v>
      </c>
      <c r="M730" s="59">
        <f>Z730*Mitigations!$L$10</f>
        <v>77</v>
      </c>
      <c r="N730" s="59">
        <f>AA730*Mitigations!$L$10</f>
        <v>38</v>
      </c>
      <c r="O730" s="59"/>
      <c r="P730" s="59">
        <v>9.6</v>
      </c>
      <c r="Q730" s="59">
        <v>10.3</v>
      </c>
      <c r="R730" s="59">
        <v>10.44</v>
      </c>
      <c r="S730" s="59">
        <v>5.9399999999999995</v>
      </c>
      <c r="T730" s="59">
        <v>8</v>
      </c>
      <c r="U730" s="59">
        <v>8</v>
      </c>
      <c r="V730" s="59">
        <v>6</v>
      </c>
      <c r="W730" s="59">
        <v>7</v>
      </c>
      <c r="X730" s="59">
        <v>370</v>
      </c>
      <c r="Y730" s="59">
        <v>25</v>
      </c>
      <c r="Z730" s="59">
        <v>77</v>
      </c>
      <c r="AA730" s="59">
        <v>38</v>
      </c>
    </row>
    <row r="731" spans="1:27" x14ac:dyDescent="0.35">
      <c r="A731" s="59"/>
      <c r="B731" s="59"/>
      <c r="C731" s="59">
        <f>P731*Mitigations!$J$10</f>
        <v>10.9</v>
      </c>
      <c r="D731" s="59">
        <f>Q731*Mitigations!$J$10</f>
        <v>9.1</v>
      </c>
      <c r="E731" s="59">
        <f>R731*Mitigations!$J$10</f>
        <v>11.43</v>
      </c>
      <c r="F731" s="59">
        <f>S731*Mitigations!$J$10</f>
        <v>6.39</v>
      </c>
      <c r="G731" s="59">
        <f>T731*Mitigations!$K$10</f>
        <v>7</v>
      </c>
      <c r="H731" s="59">
        <f>U731*Mitigations!$K$10</f>
        <v>4</v>
      </c>
      <c r="I731" s="59">
        <f>V731*Mitigations!$K$10</f>
        <v>7</v>
      </c>
      <c r="J731" s="59">
        <f>W731*Mitigations!$K$10</f>
        <v>6</v>
      </c>
      <c r="K731" s="59">
        <f>X731*Mitigations!$L$10</f>
        <v>151</v>
      </c>
      <c r="L731" s="59">
        <f>Y731*Mitigations!$L$10</f>
        <v>26</v>
      </c>
      <c r="M731" s="59">
        <f>Z731*Mitigations!$L$10</f>
        <v>41</v>
      </c>
      <c r="N731" s="59">
        <f>AA731*Mitigations!$L$10</f>
        <v>64</v>
      </c>
      <c r="O731" s="59"/>
      <c r="P731" s="59">
        <v>10.9</v>
      </c>
      <c r="Q731" s="59">
        <v>9.1</v>
      </c>
      <c r="R731" s="59">
        <v>11.43</v>
      </c>
      <c r="S731" s="59">
        <v>6.39</v>
      </c>
      <c r="T731" s="59">
        <v>7</v>
      </c>
      <c r="U731" s="59">
        <v>4</v>
      </c>
      <c r="V731" s="59">
        <v>7</v>
      </c>
      <c r="W731" s="59">
        <v>6</v>
      </c>
      <c r="X731" s="59">
        <v>151</v>
      </c>
      <c r="Y731" s="59">
        <v>26</v>
      </c>
      <c r="Z731" s="59">
        <v>41</v>
      </c>
      <c r="AA731" s="59">
        <v>64</v>
      </c>
    </row>
    <row r="732" spans="1:27" x14ac:dyDescent="0.35">
      <c r="A732" s="59"/>
      <c r="B732" s="59"/>
      <c r="C732" s="59">
        <f>P732*Mitigations!$J$10</f>
        <v>11</v>
      </c>
      <c r="D732" s="59">
        <f>Q732*Mitigations!$J$10</f>
        <v>9.9</v>
      </c>
      <c r="E732" s="59">
        <f>R732*Mitigations!$J$10</f>
        <v>10.44</v>
      </c>
      <c r="F732" s="59">
        <f>S732*Mitigations!$J$10</f>
        <v>7.02</v>
      </c>
      <c r="G732" s="59">
        <f>T732*Mitigations!$K$10</f>
        <v>6</v>
      </c>
      <c r="H732" s="59">
        <f>U732*Mitigations!$K$10</f>
        <v>3</v>
      </c>
      <c r="I732" s="59">
        <f>V732*Mitigations!$K$10</f>
        <v>8</v>
      </c>
      <c r="J732" s="59">
        <f>W732*Mitigations!$K$10</f>
        <v>4</v>
      </c>
      <c r="K732" s="59">
        <f>X732*Mitigations!$L$10</f>
        <v>80</v>
      </c>
      <c r="L732" s="59">
        <f>Y732*Mitigations!$L$10</f>
        <v>25</v>
      </c>
      <c r="M732" s="59">
        <f>Z732*Mitigations!$L$10</f>
        <v>121</v>
      </c>
      <c r="N732" s="59">
        <f>AA732*Mitigations!$L$10</f>
        <v>18</v>
      </c>
      <c r="O732" s="59"/>
      <c r="P732" s="59">
        <v>11</v>
      </c>
      <c r="Q732" s="59">
        <v>9.9</v>
      </c>
      <c r="R732" s="59">
        <v>10.44</v>
      </c>
      <c r="S732" s="59">
        <v>7.02</v>
      </c>
      <c r="T732" s="59">
        <v>6</v>
      </c>
      <c r="U732" s="59">
        <v>3</v>
      </c>
      <c r="V732" s="59">
        <v>8</v>
      </c>
      <c r="W732" s="59">
        <v>4</v>
      </c>
      <c r="X732" s="59">
        <v>80</v>
      </c>
      <c r="Y732" s="59">
        <v>25</v>
      </c>
      <c r="Z732" s="59">
        <v>121</v>
      </c>
      <c r="AA732" s="59">
        <v>18</v>
      </c>
    </row>
    <row r="733" spans="1:27" x14ac:dyDescent="0.35">
      <c r="A733" s="59"/>
      <c r="B733" s="59"/>
      <c r="C733" s="59">
        <f>P733*Mitigations!$J$10</f>
        <v>8.6</v>
      </c>
      <c r="D733" s="59">
        <f>Q733*Mitigations!$J$10</f>
        <v>6.2</v>
      </c>
      <c r="E733" s="59">
        <f>R733*Mitigations!$J$10</f>
        <v>12.15</v>
      </c>
      <c r="F733" s="59">
        <f>S733*Mitigations!$J$10</f>
        <v>6.2100000000000009</v>
      </c>
      <c r="G733" s="59">
        <f>T733*Mitigations!$K$10</f>
        <v>3</v>
      </c>
      <c r="H733" s="59">
        <f>U733*Mitigations!$K$10</f>
        <v>3</v>
      </c>
      <c r="I733" s="59">
        <f>V733*Mitigations!$K$10</f>
        <v>5</v>
      </c>
      <c r="J733" s="59">
        <f>W733*Mitigations!$K$10</f>
        <v>6</v>
      </c>
      <c r="K733" s="59">
        <f>X733*Mitigations!$L$10</f>
        <v>58</v>
      </c>
      <c r="L733" s="59">
        <f>Y733*Mitigations!$L$10</f>
        <v>84</v>
      </c>
      <c r="M733" s="59">
        <f>Z733*Mitigations!$L$10</f>
        <v>79</v>
      </c>
      <c r="N733" s="59">
        <f>AA733*Mitigations!$L$10</f>
        <v>51</v>
      </c>
      <c r="O733" s="59"/>
      <c r="P733" s="59">
        <v>8.6</v>
      </c>
      <c r="Q733" s="59">
        <v>6.2</v>
      </c>
      <c r="R733" s="59">
        <v>12.15</v>
      </c>
      <c r="S733" s="59">
        <v>6.2100000000000009</v>
      </c>
      <c r="T733" s="59">
        <v>3</v>
      </c>
      <c r="U733" s="59">
        <v>3</v>
      </c>
      <c r="V733" s="59">
        <v>5</v>
      </c>
      <c r="W733" s="59">
        <v>6</v>
      </c>
      <c r="X733" s="59">
        <v>58</v>
      </c>
      <c r="Y733" s="59">
        <v>84</v>
      </c>
      <c r="Z733" s="59">
        <v>79</v>
      </c>
      <c r="AA733" s="59">
        <v>51</v>
      </c>
    </row>
    <row r="734" spans="1:27" x14ac:dyDescent="0.35">
      <c r="A734" s="59"/>
      <c r="B734" s="59"/>
      <c r="C734" s="59">
        <f>P734*Mitigations!$J$10</f>
        <v>10.8</v>
      </c>
      <c r="D734" s="59">
        <f>Q734*Mitigations!$J$10</f>
        <v>9.5</v>
      </c>
      <c r="E734" s="59">
        <f>R734*Mitigations!$J$10</f>
        <v>9.3600000000000012</v>
      </c>
      <c r="F734" s="59">
        <f>S734*Mitigations!$J$10</f>
        <v>6.03</v>
      </c>
      <c r="G734" s="59">
        <f>T734*Mitigations!$K$10</f>
        <v>5</v>
      </c>
      <c r="H734" s="59">
        <f>U734*Mitigations!$K$10</f>
        <v>5</v>
      </c>
      <c r="I734" s="59">
        <f>V734*Mitigations!$K$10</f>
        <v>4</v>
      </c>
      <c r="J734" s="59">
        <f>W734*Mitigations!$K$10</f>
        <v>11</v>
      </c>
      <c r="K734" s="59">
        <f>X734*Mitigations!$L$10</f>
        <v>104</v>
      </c>
      <c r="L734" s="59">
        <f>Y734*Mitigations!$L$10</f>
        <v>48</v>
      </c>
      <c r="M734" s="59">
        <f>Z734*Mitigations!$L$10</f>
        <v>112</v>
      </c>
      <c r="N734" s="59">
        <f>AA734*Mitigations!$L$10</f>
        <v>59</v>
      </c>
      <c r="O734" s="59"/>
      <c r="P734" s="59">
        <v>10.8</v>
      </c>
      <c r="Q734" s="59">
        <v>9.5</v>
      </c>
      <c r="R734" s="59">
        <v>9.3600000000000012</v>
      </c>
      <c r="S734" s="59">
        <v>6.03</v>
      </c>
      <c r="T734" s="59">
        <v>5</v>
      </c>
      <c r="U734" s="59">
        <v>5</v>
      </c>
      <c r="V734" s="59">
        <v>4</v>
      </c>
      <c r="W734" s="59">
        <v>11</v>
      </c>
      <c r="X734" s="59">
        <v>104</v>
      </c>
      <c r="Y734" s="59">
        <v>48</v>
      </c>
      <c r="Z734" s="59">
        <v>112</v>
      </c>
      <c r="AA734" s="59">
        <v>59</v>
      </c>
    </row>
    <row r="735" spans="1:27" x14ac:dyDescent="0.35">
      <c r="A735" s="59"/>
      <c r="B735" s="59"/>
      <c r="C735" s="59">
        <f>P735*Mitigations!$J$10</f>
        <v>9.6999999999999993</v>
      </c>
      <c r="D735" s="59">
        <f>Q735*Mitigations!$J$10</f>
        <v>7.7</v>
      </c>
      <c r="E735" s="59">
        <f>R735*Mitigations!$J$10</f>
        <v>7.11</v>
      </c>
      <c r="F735" s="59">
        <f>S735*Mitigations!$J$10</f>
        <v>6.03</v>
      </c>
      <c r="G735" s="59">
        <f>T735*Mitigations!$K$10</f>
        <v>4</v>
      </c>
      <c r="H735" s="59">
        <f>U735*Mitigations!$K$10</f>
        <v>6</v>
      </c>
      <c r="I735" s="59">
        <f>V735*Mitigations!$K$10</f>
        <v>5</v>
      </c>
      <c r="J735" s="59">
        <f>W735*Mitigations!$K$10</f>
        <v>4</v>
      </c>
      <c r="K735" s="59">
        <f>X735*Mitigations!$L$10</f>
        <v>306</v>
      </c>
      <c r="L735" s="59">
        <f>Y735*Mitigations!$L$10</f>
        <v>34</v>
      </c>
      <c r="M735" s="59">
        <f>Z735*Mitigations!$L$10</f>
        <v>49</v>
      </c>
      <c r="N735" s="59">
        <f>AA735*Mitigations!$L$10</f>
        <v>58</v>
      </c>
      <c r="O735" s="59"/>
      <c r="P735" s="59">
        <v>9.6999999999999993</v>
      </c>
      <c r="Q735" s="59">
        <v>7.7</v>
      </c>
      <c r="R735" s="59">
        <v>7.11</v>
      </c>
      <c r="S735" s="59">
        <v>6.03</v>
      </c>
      <c r="T735" s="59">
        <v>4</v>
      </c>
      <c r="U735" s="59">
        <v>6</v>
      </c>
      <c r="V735" s="59">
        <v>5</v>
      </c>
      <c r="W735" s="59">
        <v>4</v>
      </c>
      <c r="X735" s="59">
        <v>306</v>
      </c>
      <c r="Y735" s="59">
        <v>34</v>
      </c>
      <c r="Z735" s="59">
        <v>49</v>
      </c>
      <c r="AA735" s="59">
        <v>58</v>
      </c>
    </row>
    <row r="736" spans="1:27" x14ac:dyDescent="0.35">
      <c r="A736" s="59"/>
      <c r="B736" s="59"/>
      <c r="C736" s="59">
        <f>P736*Mitigations!$J$10</f>
        <v>9.5</v>
      </c>
      <c r="D736" s="59">
        <f>Q736*Mitigations!$J$10</f>
        <v>8.8000000000000007</v>
      </c>
      <c r="E736" s="59">
        <f>R736*Mitigations!$J$10</f>
        <v>8.1</v>
      </c>
      <c r="F736" s="59">
        <f>S736*Mitigations!$J$10</f>
        <v>8.4600000000000009</v>
      </c>
      <c r="G736" s="59">
        <f>T736*Mitigations!$K$10</f>
        <v>6</v>
      </c>
      <c r="H736" s="59">
        <f>U736*Mitigations!$K$10</f>
        <v>1</v>
      </c>
      <c r="I736" s="59">
        <f>V736*Mitigations!$K$10</f>
        <v>5</v>
      </c>
      <c r="J736" s="59">
        <f>W736*Mitigations!$K$10</f>
        <v>10</v>
      </c>
      <c r="K736" s="59">
        <f>X736*Mitigations!$L$10</f>
        <v>88</v>
      </c>
      <c r="L736" s="59">
        <f>Y736*Mitigations!$L$10</f>
        <v>56</v>
      </c>
      <c r="M736" s="59">
        <f>Z736*Mitigations!$L$10</f>
        <v>45</v>
      </c>
      <c r="N736" s="59">
        <f>AA736*Mitigations!$L$10</f>
        <v>95</v>
      </c>
      <c r="O736" s="59"/>
      <c r="P736" s="59">
        <v>9.5</v>
      </c>
      <c r="Q736" s="59">
        <v>8.8000000000000007</v>
      </c>
      <c r="R736" s="59">
        <v>8.1</v>
      </c>
      <c r="S736" s="59">
        <v>8.4600000000000009</v>
      </c>
      <c r="T736" s="59">
        <v>6</v>
      </c>
      <c r="U736" s="59">
        <v>1</v>
      </c>
      <c r="V736" s="59">
        <v>5</v>
      </c>
      <c r="W736" s="59">
        <v>10</v>
      </c>
      <c r="X736" s="59">
        <v>88</v>
      </c>
      <c r="Y736" s="59">
        <v>56</v>
      </c>
      <c r="Z736" s="59">
        <v>45</v>
      </c>
      <c r="AA736" s="59">
        <v>95</v>
      </c>
    </row>
    <row r="737" spans="1:27" x14ac:dyDescent="0.35">
      <c r="A737" s="59"/>
      <c r="B737" s="59"/>
      <c r="C737" s="59">
        <f>P737*Mitigations!$J$10</f>
        <v>10</v>
      </c>
      <c r="D737" s="59">
        <f>Q737*Mitigations!$J$10</f>
        <v>9</v>
      </c>
      <c r="E737" s="59">
        <f>R737*Mitigations!$J$10</f>
        <v>8.5500000000000007</v>
      </c>
      <c r="F737" s="59">
        <f>S737*Mitigations!$J$10</f>
        <v>6.75</v>
      </c>
      <c r="G737" s="59">
        <f>T737*Mitigations!$K$10</f>
        <v>3</v>
      </c>
      <c r="H737" s="59">
        <f>U737*Mitigations!$K$10</f>
        <v>5</v>
      </c>
      <c r="I737" s="59">
        <f>V737*Mitigations!$K$10</f>
        <v>8</v>
      </c>
      <c r="J737" s="59">
        <f>W737*Mitigations!$K$10</f>
        <v>7</v>
      </c>
      <c r="K737" s="59">
        <f>X737*Mitigations!$L$10</f>
        <v>138</v>
      </c>
      <c r="L737" s="59">
        <f>Y737*Mitigations!$L$10</f>
        <v>56</v>
      </c>
      <c r="M737" s="59">
        <f>Z737*Mitigations!$L$10</f>
        <v>49</v>
      </c>
      <c r="N737" s="59">
        <f>AA737*Mitigations!$L$10</f>
        <v>56</v>
      </c>
      <c r="O737" s="59"/>
      <c r="P737" s="59">
        <v>10</v>
      </c>
      <c r="Q737" s="59">
        <v>9</v>
      </c>
      <c r="R737" s="59">
        <v>8.5500000000000007</v>
      </c>
      <c r="S737" s="59">
        <v>6.75</v>
      </c>
      <c r="T737" s="59">
        <v>3</v>
      </c>
      <c r="U737" s="59">
        <v>5</v>
      </c>
      <c r="V737" s="59">
        <v>8</v>
      </c>
      <c r="W737" s="59">
        <v>7</v>
      </c>
      <c r="X737" s="59">
        <v>138</v>
      </c>
      <c r="Y737" s="59">
        <v>56</v>
      </c>
      <c r="Z737" s="59">
        <v>49</v>
      </c>
      <c r="AA737" s="59">
        <v>56</v>
      </c>
    </row>
    <row r="738" spans="1:27" x14ac:dyDescent="0.35">
      <c r="A738" s="59"/>
      <c r="B738" s="59"/>
      <c r="C738" s="59">
        <f>P738*Mitigations!$J$10</f>
        <v>11.7</v>
      </c>
      <c r="D738" s="59">
        <f>Q738*Mitigations!$J$10</f>
        <v>7.6</v>
      </c>
      <c r="E738" s="59">
        <f>R738*Mitigations!$J$10</f>
        <v>10.170000000000002</v>
      </c>
      <c r="F738" s="59">
        <f>S738*Mitigations!$J$10</f>
        <v>7.38</v>
      </c>
      <c r="G738" s="59">
        <f>T738*Mitigations!$K$10</f>
        <v>7</v>
      </c>
      <c r="H738" s="59">
        <f>U738*Mitigations!$K$10</f>
        <v>4</v>
      </c>
      <c r="I738" s="59">
        <f>V738*Mitigations!$K$10</f>
        <v>9</v>
      </c>
      <c r="J738" s="59">
        <f>W738*Mitigations!$K$10</f>
        <v>8</v>
      </c>
      <c r="K738" s="59">
        <f>X738*Mitigations!$L$10</f>
        <v>129</v>
      </c>
      <c r="L738" s="59">
        <f>Y738*Mitigations!$L$10</f>
        <v>32</v>
      </c>
      <c r="M738" s="59">
        <f>Z738*Mitigations!$L$10</f>
        <v>115</v>
      </c>
      <c r="N738" s="59">
        <f>AA738*Mitigations!$L$10</f>
        <v>26</v>
      </c>
      <c r="O738" s="59"/>
      <c r="P738" s="59">
        <v>11.7</v>
      </c>
      <c r="Q738" s="59">
        <v>7.6</v>
      </c>
      <c r="R738" s="59">
        <v>10.170000000000002</v>
      </c>
      <c r="S738" s="59">
        <v>7.38</v>
      </c>
      <c r="T738" s="59">
        <v>7</v>
      </c>
      <c r="U738" s="59">
        <v>4</v>
      </c>
      <c r="V738" s="59">
        <v>9</v>
      </c>
      <c r="W738" s="59">
        <v>8</v>
      </c>
      <c r="X738" s="59">
        <v>129</v>
      </c>
      <c r="Y738" s="59">
        <v>32</v>
      </c>
      <c r="Z738" s="59">
        <v>115</v>
      </c>
      <c r="AA738" s="59">
        <v>26</v>
      </c>
    </row>
    <row r="739" spans="1:27" x14ac:dyDescent="0.35">
      <c r="A739" s="59"/>
      <c r="B739" s="59"/>
      <c r="C739" s="59">
        <f>P739*Mitigations!$J$10</f>
        <v>12.5</v>
      </c>
      <c r="D739" s="59">
        <f>Q739*Mitigations!$J$10</f>
        <v>8.3000000000000007</v>
      </c>
      <c r="E739" s="59">
        <f>R739*Mitigations!$J$10</f>
        <v>12.15</v>
      </c>
      <c r="F739" s="59">
        <f>S739*Mitigations!$J$10</f>
        <v>6.9300000000000006</v>
      </c>
      <c r="G739" s="59">
        <f>T739*Mitigations!$K$10</f>
        <v>2</v>
      </c>
      <c r="H739" s="59">
        <f>U739*Mitigations!$K$10</f>
        <v>3</v>
      </c>
      <c r="I739" s="59">
        <f>V739*Mitigations!$K$10</f>
        <v>5</v>
      </c>
      <c r="J739" s="59">
        <f>W739*Mitigations!$K$10</f>
        <v>2</v>
      </c>
      <c r="K739" s="59">
        <f>X739*Mitigations!$L$10</f>
        <v>168</v>
      </c>
      <c r="L739" s="59">
        <f>Y739*Mitigations!$L$10</f>
        <v>66</v>
      </c>
      <c r="M739" s="59">
        <f>Z739*Mitigations!$L$10</f>
        <v>88</v>
      </c>
      <c r="N739" s="59">
        <f>AA739*Mitigations!$L$10</f>
        <v>56</v>
      </c>
      <c r="O739" s="59"/>
      <c r="P739" s="59">
        <v>12.5</v>
      </c>
      <c r="Q739" s="59">
        <v>8.3000000000000007</v>
      </c>
      <c r="R739" s="59">
        <v>12.15</v>
      </c>
      <c r="S739" s="59">
        <v>6.9300000000000006</v>
      </c>
      <c r="T739" s="59">
        <v>2</v>
      </c>
      <c r="U739" s="59">
        <v>3</v>
      </c>
      <c r="V739" s="59">
        <v>5</v>
      </c>
      <c r="W739" s="59">
        <v>2</v>
      </c>
      <c r="X739" s="59">
        <v>168</v>
      </c>
      <c r="Y739" s="59">
        <v>66</v>
      </c>
      <c r="Z739" s="59">
        <v>88</v>
      </c>
      <c r="AA739" s="59">
        <v>56</v>
      </c>
    </row>
    <row r="740" spans="1:27" x14ac:dyDescent="0.35">
      <c r="A740" s="59"/>
      <c r="B740" s="59"/>
      <c r="C740" s="59">
        <f>P740*Mitigations!$J$10</f>
        <v>9.6999999999999993</v>
      </c>
      <c r="D740" s="59">
        <f>Q740*Mitigations!$J$10</f>
        <v>7.1</v>
      </c>
      <c r="E740" s="59">
        <f>R740*Mitigations!$J$10</f>
        <v>9.18</v>
      </c>
      <c r="F740" s="59">
        <f>S740*Mitigations!$J$10</f>
        <v>7.38</v>
      </c>
      <c r="G740" s="59">
        <f>T740*Mitigations!$K$10</f>
        <v>9</v>
      </c>
      <c r="H740" s="59">
        <f>U740*Mitigations!$K$10</f>
        <v>2</v>
      </c>
      <c r="I740" s="59">
        <f>V740*Mitigations!$K$10</f>
        <v>5</v>
      </c>
      <c r="J740" s="59">
        <f>W740*Mitigations!$K$10</f>
        <v>12</v>
      </c>
      <c r="K740" s="59">
        <f>X740*Mitigations!$L$10</f>
        <v>223</v>
      </c>
      <c r="L740" s="59">
        <f>Y740*Mitigations!$L$10</f>
        <v>30</v>
      </c>
      <c r="M740" s="59">
        <f>Z740*Mitigations!$L$10</f>
        <v>106</v>
      </c>
      <c r="N740" s="59">
        <f>AA740*Mitigations!$L$10</f>
        <v>39</v>
      </c>
      <c r="O740" s="59"/>
      <c r="P740" s="59">
        <v>9.6999999999999993</v>
      </c>
      <c r="Q740" s="59">
        <v>7.1</v>
      </c>
      <c r="R740" s="59">
        <v>9.18</v>
      </c>
      <c r="S740" s="59">
        <v>7.38</v>
      </c>
      <c r="T740" s="59">
        <v>9</v>
      </c>
      <c r="U740" s="59">
        <v>2</v>
      </c>
      <c r="V740" s="59">
        <v>5</v>
      </c>
      <c r="W740" s="59">
        <v>12</v>
      </c>
      <c r="X740" s="59">
        <v>223</v>
      </c>
      <c r="Y740" s="59">
        <v>30</v>
      </c>
      <c r="Z740" s="59">
        <v>106</v>
      </c>
      <c r="AA740" s="59">
        <v>39</v>
      </c>
    </row>
    <row r="741" spans="1:27" x14ac:dyDescent="0.35">
      <c r="A741" s="59"/>
      <c r="B741" s="59"/>
      <c r="C741" s="59">
        <f>P741*Mitigations!$J$10</f>
        <v>7.9</v>
      </c>
      <c r="D741" s="59">
        <f>Q741*Mitigations!$J$10</f>
        <v>9.6</v>
      </c>
      <c r="E741" s="59">
        <f>R741*Mitigations!$J$10</f>
        <v>9</v>
      </c>
      <c r="F741" s="59">
        <f>S741*Mitigations!$J$10</f>
        <v>8.19</v>
      </c>
      <c r="G741" s="59">
        <f>T741*Mitigations!$K$10</f>
        <v>4</v>
      </c>
      <c r="H741" s="59">
        <f>U741*Mitigations!$K$10</f>
        <v>3</v>
      </c>
      <c r="I741" s="59">
        <f>V741*Mitigations!$K$10</f>
        <v>4</v>
      </c>
      <c r="J741" s="59">
        <f>W741*Mitigations!$K$10</f>
        <v>5</v>
      </c>
      <c r="K741" s="59">
        <f>X741*Mitigations!$L$10</f>
        <v>148</v>
      </c>
      <c r="L741" s="59">
        <f>Y741*Mitigations!$L$10</f>
        <v>21</v>
      </c>
      <c r="M741" s="59">
        <f>Z741*Mitigations!$L$10</f>
        <v>96</v>
      </c>
      <c r="N741" s="59">
        <f>AA741*Mitigations!$L$10</f>
        <v>61</v>
      </c>
      <c r="O741" s="59"/>
      <c r="P741" s="59">
        <v>7.9</v>
      </c>
      <c r="Q741" s="59">
        <v>9.6</v>
      </c>
      <c r="R741" s="59">
        <v>9</v>
      </c>
      <c r="S741" s="59">
        <v>8.19</v>
      </c>
      <c r="T741" s="59">
        <v>4</v>
      </c>
      <c r="U741" s="59">
        <v>3</v>
      </c>
      <c r="V741" s="59">
        <v>4</v>
      </c>
      <c r="W741" s="59">
        <v>5</v>
      </c>
      <c r="X741" s="59">
        <v>148</v>
      </c>
      <c r="Y741" s="59">
        <v>21</v>
      </c>
      <c r="Z741" s="59">
        <v>96</v>
      </c>
      <c r="AA741" s="59">
        <v>61</v>
      </c>
    </row>
    <row r="742" spans="1:27" x14ac:dyDescent="0.35">
      <c r="A742" s="59"/>
      <c r="B742" s="59"/>
      <c r="C742" s="59">
        <f>P742*Mitigations!$J$10</f>
        <v>9.1</v>
      </c>
      <c r="D742" s="59">
        <f>Q742*Mitigations!$J$10</f>
        <v>10.8</v>
      </c>
      <c r="E742" s="59">
        <f>R742*Mitigations!$J$10</f>
        <v>13.860000000000001</v>
      </c>
      <c r="F742" s="59">
        <f>S742*Mitigations!$J$10</f>
        <v>8.01</v>
      </c>
      <c r="G742" s="59">
        <f>T742*Mitigations!$K$10</f>
        <v>5</v>
      </c>
      <c r="H742" s="59">
        <f>U742*Mitigations!$K$10</f>
        <v>5</v>
      </c>
      <c r="I742" s="59">
        <f>V742*Mitigations!$K$10</f>
        <v>2</v>
      </c>
      <c r="J742" s="59">
        <f>W742*Mitigations!$K$10</f>
        <v>5</v>
      </c>
      <c r="K742" s="59">
        <f>X742*Mitigations!$L$10</f>
        <v>107</v>
      </c>
      <c r="L742" s="59">
        <f>Y742*Mitigations!$L$10</f>
        <v>32</v>
      </c>
      <c r="M742" s="59">
        <f>Z742*Mitigations!$L$10</f>
        <v>55</v>
      </c>
      <c r="N742" s="59">
        <f>AA742*Mitigations!$L$10</f>
        <v>77</v>
      </c>
      <c r="O742" s="59"/>
      <c r="P742" s="59">
        <v>9.1</v>
      </c>
      <c r="Q742" s="59">
        <v>10.8</v>
      </c>
      <c r="R742" s="59">
        <v>13.860000000000001</v>
      </c>
      <c r="S742" s="59">
        <v>8.01</v>
      </c>
      <c r="T742" s="59">
        <v>5</v>
      </c>
      <c r="U742" s="59">
        <v>5</v>
      </c>
      <c r="V742" s="59">
        <v>2</v>
      </c>
      <c r="W742" s="59">
        <v>5</v>
      </c>
      <c r="X742" s="59">
        <v>107</v>
      </c>
      <c r="Y742" s="59">
        <v>32</v>
      </c>
      <c r="Z742" s="59">
        <v>55</v>
      </c>
      <c r="AA742" s="59">
        <v>77</v>
      </c>
    </row>
    <row r="743" spans="1:27" x14ac:dyDescent="0.35">
      <c r="A743" s="59"/>
      <c r="B743" s="59"/>
      <c r="C743" s="59">
        <f>P743*Mitigations!$J$10</f>
        <v>13.9</v>
      </c>
      <c r="D743" s="59">
        <f>Q743*Mitigations!$J$10</f>
        <v>7.8</v>
      </c>
      <c r="E743" s="59">
        <f>R743*Mitigations!$J$10</f>
        <v>7.65</v>
      </c>
      <c r="F743" s="59">
        <f>S743*Mitigations!$J$10</f>
        <v>6.03</v>
      </c>
      <c r="G743" s="59">
        <f>T743*Mitigations!$K$10</f>
        <v>10</v>
      </c>
      <c r="H743" s="59">
        <f>U743*Mitigations!$K$10</f>
        <v>2</v>
      </c>
      <c r="I743" s="59">
        <f>V743*Mitigations!$K$10</f>
        <v>4</v>
      </c>
      <c r="J743" s="59">
        <f>W743*Mitigations!$K$10</f>
        <v>8</v>
      </c>
      <c r="K743" s="59">
        <f>X743*Mitigations!$L$10</f>
        <v>81</v>
      </c>
      <c r="L743" s="59">
        <f>Y743*Mitigations!$L$10</f>
        <v>74</v>
      </c>
      <c r="M743" s="59">
        <f>Z743*Mitigations!$L$10</f>
        <v>81</v>
      </c>
      <c r="N743" s="59">
        <f>AA743*Mitigations!$L$10</f>
        <v>61</v>
      </c>
      <c r="O743" s="59"/>
      <c r="P743" s="59">
        <v>13.9</v>
      </c>
      <c r="Q743" s="59">
        <v>7.8</v>
      </c>
      <c r="R743" s="59">
        <v>7.65</v>
      </c>
      <c r="S743" s="59">
        <v>6.03</v>
      </c>
      <c r="T743" s="59">
        <v>10</v>
      </c>
      <c r="U743" s="59">
        <v>2</v>
      </c>
      <c r="V743" s="59">
        <v>4</v>
      </c>
      <c r="W743" s="59">
        <v>8</v>
      </c>
      <c r="X743" s="59">
        <v>81</v>
      </c>
      <c r="Y743" s="59">
        <v>74</v>
      </c>
      <c r="Z743" s="59">
        <v>81</v>
      </c>
      <c r="AA743" s="59">
        <v>61</v>
      </c>
    </row>
    <row r="744" spans="1:27" x14ac:dyDescent="0.35">
      <c r="A744" s="59"/>
      <c r="B744" s="59"/>
      <c r="C744" s="59">
        <f>P744*Mitigations!$J$10</f>
        <v>12</v>
      </c>
      <c r="D744" s="59">
        <f>Q744*Mitigations!$J$10</f>
        <v>8.1</v>
      </c>
      <c r="E744" s="59">
        <f>R744*Mitigations!$J$10</f>
        <v>10.35</v>
      </c>
      <c r="F744" s="59">
        <f>S744*Mitigations!$J$10</f>
        <v>6.12</v>
      </c>
      <c r="G744" s="59">
        <f>T744*Mitigations!$K$10</f>
        <v>6</v>
      </c>
      <c r="H744" s="59">
        <f>U744*Mitigations!$K$10</f>
        <v>4</v>
      </c>
      <c r="I744" s="59">
        <f>V744*Mitigations!$K$10</f>
        <v>4</v>
      </c>
      <c r="J744" s="59">
        <f>W744*Mitigations!$K$10</f>
        <v>5</v>
      </c>
      <c r="K744" s="59">
        <f>X744*Mitigations!$L$10</f>
        <v>268</v>
      </c>
      <c r="L744" s="59">
        <f>Y744*Mitigations!$L$10</f>
        <v>27</v>
      </c>
      <c r="M744" s="59">
        <f>Z744*Mitigations!$L$10</f>
        <v>126</v>
      </c>
      <c r="N744" s="59">
        <f>AA744*Mitigations!$L$10</f>
        <v>59</v>
      </c>
      <c r="O744" s="59"/>
      <c r="P744" s="59">
        <v>12</v>
      </c>
      <c r="Q744" s="59">
        <v>8.1</v>
      </c>
      <c r="R744" s="59">
        <v>10.35</v>
      </c>
      <c r="S744" s="59">
        <v>6.12</v>
      </c>
      <c r="T744" s="59">
        <v>6</v>
      </c>
      <c r="U744" s="59">
        <v>4</v>
      </c>
      <c r="V744" s="59">
        <v>4</v>
      </c>
      <c r="W744" s="59">
        <v>5</v>
      </c>
      <c r="X744" s="59">
        <v>268</v>
      </c>
      <c r="Y744" s="59">
        <v>27</v>
      </c>
      <c r="Z744" s="59">
        <v>126</v>
      </c>
      <c r="AA744" s="59">
        <v>59</v>
      </c>
    </row>
    <row r="745" spans="1:27" x14ac:dyDescent="0.35">
      <c r="A745" s="59"/>
      <c r="B745" s="59"/>
      <c r="C745" s="59">
        <f>P745*Mitigations!$J$10</f>
        <v>13.4</v>
      </c>
      <c r="D745" s="59">
        <f>Q745*Mitigations!$J$10</f>
        <v>7.5</v>
      </c>
      <c r="E745" s="59">
        <f>R745*Mitigations!$J$10</f>
        <v>10.53</v>
      </c>
      <c r="F745" s="59">
        <f>S745*Mitigations!$J$10</f>
        <v>7.11</v>
      </c>
      <c r="G745" s="59">
        <f>T745*Mitigations!$K$10</f>
        <v>5</v>
      </c>
      <c r="H745" s="59">
        <f>U745*Mitigations!$K$10</f>
        <v>3</v>
      </c>
      <c r="I745" s="59">
        <f>V745*Mitigations!$K$10</f>
        <v>4</v>
      </c>
      <c r="J745" s="59">
        <f>W745*Mitigations!$K$10</f>
        <v>2</v>
      </c>
      <c r="K745" s="59">
        <f>X745*Mitigations!$L$10</f>
        <v>136</v>
      </c>
      <c r="L745" s="59">
        <f>Y745*Mitigations!$L$10</f>
        <v>42</v>
      </c>
      <c r="M745" s="59">
        <f>Z745*Mitigations!$L$10</f>
        <v>99</v>
      </c>
      <c r="N745" s="59">
        <f>AA745*Mitigations!$L$10</f>
        <v>23</v>
      </c>
      <c r="O745" s="59"/>
      <c r="P745" s="59">
        <v>13.4</v>
      </c>
      <c r="Q745" s="59">
        <v>7.5</v>
      </c>
      <c r="R745" s="59">
        <v>10.53</v>
      </c>
      <c r="S745" s="59">
        <v>7.11</v>
      </c>
      <c r="T745" s="59">
        <v>5</v>
      </c>
      <c r="U745" s="59">
        <v>3</v>
      </c>
      <c r="V745" s="59">
        <v>4</v>
      </c>
      <c r="W745" s="59">
        <v>2</v>
      </c>
      <c r="X745" s="59">
        <v>136</v>
      </c>
      <c r="Y745" s="59">
        <v>42</v>
      </c>
      <c r="Z745" s="59">
        <v>99</v>
      </c>
      <c r="AA745" s="59">
        <v>23</v>
      </c>
    </row>
    <row r="746" spans="1:27" x14ac:dyDescent="0.35">
      <c r="A746" s="59"/>
      <c r="B746" s="59"/>
      <c r="C746" s="59">
        <f>P746*Mitigations!$J$10</f>
        <v>9</v>
      </c>
      <c r="D746" s="59">
        <f>Q746*Mitigations!$J$10</f>
        <v>9.3000000000000007</v>
      </c>
      <c r="E746" s="59">
        <f>R746*Mitigations!$J$10</f>
        <v>9.3600000000000012</v>
      </c>
      <c r="F746" s="59">
        <f>S746*Mitigations!$J$10</f>
        <v>8.01</v>
      </c>
      <c r="G746" s="59">
        <f>T746*Mitigations!$K$10</f>
        <v>10</v>
      </c>
      <c r="H746" s="59">
        <f>U746*Mitigations!$K$10</f>
        <v>5</v>
      </c>
      <c r="I746" s="59">
        <f>V746*Mitigations!$K$10</f>
        <v>3</v>
      </c>
      <c r="J746" s="59">
        <f>W746*Mitigations!$K$10</f>
        <v>3</v>
      </c>
      <c r="K746" s="59">
        <f>X746*Mitigations!$L$10</f>
        <v>178</v>
      </c>
      <c r="L746" s="59">
        <f>Y746*Mitigations!$L$10</f>
        <v>68</v>
      </c>
      <c r="M746" s="59">
        <f>Z746*Mitigations!$L$10</f>
        <v>80</v>
      </c>
      <c r="N746" s="59">
        <f>AA746*Mitigations!$L$10</f>
        <v>34</v>
      </c>
      <c r="O746" s="59"/>
      <c r="P746" s="59">
        <v>9</v>
      </c>
      <c r="Q746" s="59">
        <v>9.3000000000000007</v>
      </c>
      <c r="R746" s="59">
        <v>9.3600000000000012</v>
      </c>
      <c r="S746" s="59">
        <v>8.01</v>
      </c>
      <c r="T746" s="59">
        <v>10</v>
      </c>
      <c r="U746" s="59">
        <v>5</v>
      </c>
      <c r="V746" s="59">
        <v>3</v>
      </c>
      <c r="W746" s="59">
        <v>3</v>
      </c>
      <c r="X746" s="59">
        <v>178</v>
      </c>
      <c r="Y746" s="59">
        <v>68</v>
      </c>
      <c r="Z746" s="59">
        <v>80</v>
      </c>
      <c r="AA746" s="59">
        <v>34</v>
      </c>
    </row>
    <row r="747" spans="1:27" x14ac:dyDescent="0.35">
      <c r="A747" s="59"/>
      <c r="B747" s="59"/>
      <c r="C747" s="59">
        <f>P747*Mitigations!$J$10</f>
        <v>6.2</v>
      </c>
      <c r="D747" s="59">
        <f>Q747*Mitigations!$J$10</f>
        <v>8.3000000000000007</v>
      </c>
      <c r="E747" s="59">
        <f>R747*Mitigations!$J$10</f>
        <v>9</v>
      </c>
      <c r="F747" s="59">
        <f>S747*Mitigations!$J$10</f>
        <v>6.48</v>
      </c>
      <c r="G747" s="59">
        <f>T747*Mitigations!$K$10</f>
        <v>3</v>
      </c>
      <c r="H747" s="59">
        <f>U747*Mitigations!$K$10</f>
        <v>1</v>
      </c>
      <c r="I747" s="59">
        <f>V747*Mitigations!$K$10</f>
        <v>2</v>
      </c>
      <c r="J747" s="59">
        <f>W747*Mitigations!$K$10</f>
        <v>4</v>
      </c>
      <c r="K747" s="59">
        <f>X747*Mitigations!$L$10</f>
        <v>264</v>
      </c>
      <c r="L747" s="59">
        <f>Y747*Mitigations!$L$10</f>
        <v>55</v>
      </c>
      <c r="M747" s="59">
        <f>Z747*Mitigations!$L$10</f>
        <v>78</v>
      </c>
      <c r="N747" s="59">
        <f>AA747*Mitigations!$L$10</f>
        <v>26</v>
      </c>
      <c r="O747" s="59"/>
      <c r="P747" s="59">
        <v>6.2</v>
      </c>
      <c r="Q747" s="59">
        <v>8.3000000000000007</v>
      </c>
      <c r="R747" s="59">
        <v>9</v>
      </c>
      <c r="S747" s="59">
        <v>6.48</v>
      </c>
      <c r="T747" s="59">
        <v>3</v>
      </c>
      <c r="U747" s="59">
        <v>1</v>
      </c>
      <c r="V747" s="59">
        <v>2</v>
      </c>
      <c r="W747" s="59">
        <v>4</v>
      </c>
      <c r="X747" s="59">
        <v>264</v>
      </c>
      <c r="Y747" s="59">
        <v>55</v>
      </c>
      <c r="Z747" s="59">
        <v>78</v>
      </c>
      <c r="AA747" s="59">
        <v>26</v>
      </c>
    </row>
    <row r="748" spans="1:27" x14ac:dyDescent="0.35">
      <c r="A748" s="59"/>
      <c r="B748" s="59"/>
      <c r="C748" s="59">
        <f>P748*Mitigations!$J$10</f>
        <v>12.1</v>
      </c>
      <c r="D748" s="59">
        <f>Q748*Mitigations!$J$10</f>
        <v>6.8</v>
      </c>
      <c r="E748" s="59">
        <f>R748*Mitigations!$J$10</f>
        <v>11.610000000000001</v>
      </c>
      <c r="F748" s="59">
        <f>S748*Mitigations!$J$10</f>
        <v>7.74</v>
      </c>
      <c r="G748" s="59">
        <f>T748*Mitigations!$K$10</f>
        <v>8</v>
      </c>
      <c r="H748" s="59">
        <f>U748*Mitigations!$K$10</f>
        <v>3</v>
      </c>
      <c r="I748" s="59">
        <f>V748*Mitigations!$K$10</f>
        <v>10</v>
      </c>
      <c r="J748" s="59">
        <f>W748*Mitigations!$K$10</f>
        <v>6</v>
      </c>
      <c r="K748" s="59">
        <f>X748*Mitigations!$L$10</f>
        <v>238</v>
      </c>
      <c r="L748" s="59">
        <f>Y748*Mitigations!$L$10</f>
        <v>47</v>
      </c>
      <c r="M748" s="59">
        <f>Z748*Mitigations!$L$10</f>
        <v>85</v>
      </c>
      <c r="N748" s="59">
        <f>AA748*Mitigations!$L$10</f>
        <v>73</v>
      </c>
      <c r="O748" s="59"/>
      <c r="P748" s="59">
        <v>12.1</v>
      </c>
      <c r="Q748" s="59">
        <v>6.8</v>
      </c>
      <c r="R748" s="59">
        <v>11.610000000000001</v>
      </c>
      <c r="S748" s="59">
        <v>7.74</v>
      </c>
      <c r="T748" s="59">
        <v>8</v>
      </c>
      <c r="U748" s="59">
        <v>3</v>
      </c>
      <c r="V748" s="59">
        <v>10</v>
      </c>
      <c r="W748" s="59">
        <v>6</v>
      </c>
      <c r="X748" s="59">
        <v>238</v>
      </c>
      <c r="Y748" s="59">
        <v>47</v>
      </c>
      <c r="Z748" s="59">
        <v>85</v>
      </c>
      <c r="AA748" s="59">
        <v>73</v>
      </c>
    </row>
    <row r="749" spans="1:27" x14ac:dyDescent="0.35">
      <c r="A749" s="59"/>
      <c r="B749" s="59"/>
      <c r="C749" s="59">
        <f>P749*Mitigations!$J$10</f>
        <v>7.8</v>
      </c>
      <c r="D749" s="59">
        <f>Q749*Mitigations!$J$10</f>
        <v>8.8000000000000007</v>
      </c>
      <c r="E749" s="59">
        <f>R749*Mitigations!$J$10</f>
        <v>10.620000000000001</v>
      </c>
      <c r="F749" s="59">
        <f>S749*Mitigations!$J$10</f>
        <v>7.65</v>
      </c>
      <c r="G749" s="59">
        <f>T749*Mitigations!$K$10</f>
        <v>5</v>
      </c>
      <c r="H749" s="59">
        <f>U749*Mitigations!$K$10</f>
        <v>0</v>
      </c>
      <c r="I749" s="59">
        <f>V749*Mitigations!$K$10</f>
        <v>2</v>
      </c>
      <c r="J749" s="59">
        <f>W749*Mitigations!$K$10</f>
        <v>5</v>
      </c>
      <c r="K749" s="59">
        <f>X749*Mitigations!$L$10</f>
        <v>126</v>
      </c>
      <c r="L749" s="59">
        <f>Y749*Mitigations!$L$10</f>
        <v>42</v>
      </c>
      <c r="M749" s="59">
        <f>Z749*Mitigations!$L$10</f>
        <v>90</v>
      </c>
      <c r="N749" s="59">
        <f>AA749*Mitigations!$L$10</f>
        <v>70</v>
      </c>
      <c r="O749" s="59"/>
      <c r="P749" s="59">
        <v>7.8</v>
      </c>
      <c r="Q749" s="59">
        <v>8.8000000000000007</v>
      </c>
      <c r="R749" s="59">
        <v>10.620000000000001</v>
      </c>
      <c r="S749" s="59">
        <v>7.65</v>
      </c>
      <c r="T749" s="59">
        <v>5</v>
      </c>
      <c r="U749" s="59">
        <v>0</v>
      </c>
      <c r="V749" s="59">
        <v>2</v>
      </c>
      <c r="W749" s="59">
        <v>5</v>
      </c>
      <c r="X749" s="59">
        <v>126</v>
      </c>
      <c r="Y749" s="59">
        <v>42</v>
      </c>
      <c r="Z749" s="59">
        <v>90</v>
      </c>
      <c r="AA749" s="59">
        <v>70</v>
      </c>
    </row>
    <row r="750" spans="1:27" x14ac:dyDescent="0.35">
      <c r="A750" s="59"/>
      <c r="B750" s="59"/>
      <c r="C750" s="59">
        <f>P750*Mitigations!$J$10</f>
        <v>8.8000000000000007</v>
      </c>
      <c r="D750" s="59">
        <f>Q750*Mitigations!$J$10</f>
        <v>7.8</v>
      </c>
      <c r="E750" s="59">
        <f>R750*Mitigations!$J$10</f>
        <v>8.91</v>
      </c>
      <c r="F750" s="59">
        <f>S750*Mitigations!$J$10</f>
        <v>6.75</v>
      </c>
      <c r="G750" s="59">
        <f>T750*Mitigations!$K$10</f>
        <v>3</v>
      </c>
      <c r="H750" s="59">
        <f>U750*Mitigations!$K$10</f>
        <v>4</v>
      </c>
      <c r="I750" s="59">
        <f>V750*Mitigations!$K$10</f>
        <v>5</v>
      </c>
      <c r="J750" s="59">
        <f>W750*Mitigations!$K$10</f>
        <v>7</v>
      </c>
      <c r="K750" s="59">
        <f>X750*Mitigations!$L$10</f>
        <v>119</v>
      </c>
      <c r="L750" s="59">
        <f>Y750*Mitigations!$L$10</f>
        <v>38</v>
      </c>
      <c r="M750" s="59">
        <f>Z750*Mitigations!$L$10</f>
        <v>57</v>
      </c>
      <c r="N750" s="59">
        <f>AA750*Mitigations!$L$10</f>
        <v>35</v>
      </c>
      <c r="O750" s="59"/>
      <c r="P750" s="59">
        <v>8.8000000000000007</v>
      </c>
      <c r="Q750" s="59">
        <v>7.8</v>
      </c>
      <c r="R750" s="59">
        <v>8.91</v>
      </c>
      <c r="S750" s="59">
        <v>6.75</v>
      </c>
      <c r="T750" s="59">
        <v>3</v>
      </c>
      <c r="U750" s="59">
        <v>4</v>
      </c>
      <c r="V750" s="59">
        <v>5</v>
      </c>
      <c r="W750" s="59">
        <v>7</v>
      </c>
      <c r="X750" s="59">
        <v>119</v>
      </c>
      <c r="Y750" s="59">
        <v>38</v>
      </c>
      <c r="Z750" s="59">
        <v>57</v>
      </c>
      <c r="AA750" s="59">
        <v>35</v>
      </c>
    </row>
    <row r="751" spans="1:27" x14ac:dyDescent="0.35">
      <c r="A751" s="59"/>
      <c r="B751" s="59"/>
      <c r="C751" s="59">
        <f>P751*Mitigations!$J$10</f>
        <v>10.8</v>
      </c>
      <c r="D751" s="59">
        <f>Q751*Mitigations!$J$10</f>
        <v>7.8</v>
      </c>
      <c r="E751" s="59">
        <f>R751*Mitigations!$J$10</f>
        <v>10.26</v>
      </c>
      <c r="F751" s="59">
        <f>S751*Mitigations!$J$10</f>
        <v>8.370000000000001</v>
      </c>
      <c r="G751" s="59">
        <f>T751*Mitigations!$K$10</f>
        <v>5</v>
      </c>
      <c r="H751" s="59">
        <f>U751*Mitigations!$K$10</f>
        <v>4</v>
      </c>
      <c r="I751" s="59">
        <f>V751*Mitigations!$K$10</f>
        <v>6</v>
      </c>
      <c r="J751" s="59">
        <f>W751*Mitigations!$K$10</f>
        <v>10</v>
      </c>
      <c r="K751" s="59">
        <f>X751*Mitigations!$L$10</f>
        <v>112</v>
      </c>
      <c r="L751" s="59">
        <f>Y751*Mitigations!$L$10</f>
        <v>22</v>
      </c>
      <c r="M751" s="59">
        <f>Z751*Mitigations!$L$10</f>
        <v>70</v>
      </c>
      <c r="N751" s="59">
        <f>AA751*Mitigations!$L$10</f>
        <v>64</v>
      </c>
      <c r="O751" s="59"/>
      <c r="P751" s="59">
        <v>10.8</v>
      </c>
      <c r="Q751" s="59">
        <v>7.8</v>
      </c>
      <c r="R751" s="59">
        <v>10.26</v>
      </c>
      <c r="S751" s="59">
        <v>8.370000000000001</v>
      </c>
      <c r="T751" s="59">
        <v>5</v>
      </c>
      <c r="U751" s="59">
        <v>4</v>
      </c>
      <c r="V751" s="59">
        <v>6</v>
      </c>
      <c r="W751" s="59">
        <v>10</v>
      </c>
      <c r="X751" s="59">
        <v>112</v>
      </c>
      <c r="Y751" s="59">
        <v>22</v>
      </c>
      <c r="Z751" s="59">
        <v>70</v>
      </c>
      <c r="AA751" s="59">
        <v>64</v>
      </c>
    </row>
    <row r="752" spans="1:27" x14ac:dyDescent="0.35">
      <c r="A752" s="59"/>
      <c r="B752" s="59"/>
      <c r="C752" s="59">
        <f>P752*Mitigations!$J$10</f>
        <v>9</v>
      </c>
      <c r="D752" s="59">
        <f>Q752*Mitigations!$J$10</f>
        <v>7.4</v>
      </c>
      <c r="E752" s="59">
        <f>R752*Mitigations!$J$10</f>
        <v>10.53</v>
      </c>
      <c r="F752" s="59">
        <f>S752*Mitigations!$J$10</f>
        <v>6.66</v>
      </c>
      <c r="G752" s="59">
        <f>T752*Mitigations!$K$10</f>
        <v>7</v>
      </c>
      <c r="H752" s="59">
        <f>U752*Mitigations!$K$10</f>
        <v>4</v>
      </c>
      <c r="I752" s="59">
        <f>V752*Mitigations!$K$10</f>
        <v>1</v>
      </c>
      <c r="J752" s="59">
        <f>W752*Mitigations!$K$10</f>
        <v>2</v>
      </c>
      <c r="K752" s="59">
        <f>X752*Mitigations!$L$10</f>
        <v>146</v>
      </c>
      <c r="L752" s="59">
        <f>Y752*Mitigations!$L$10</f>
        <v>34</v>
      </c>
      <c r="M752" s="59">
        <f>Z752*Mitigations!$L$10</f>
        <v>93</v>
      </c>
      <c r="N752" s="59">
        <f>AA752*Mitigations!$L$10</f>
        <v>52</v>
      </c>
      <c r="O752" s="59"/>
      <c r="P752" s="59">
        <v>9</v>
      </c>
      <c r="Q752" s="59">
        <v>7.4</v>
      </c>
      <c r="R752" s="59">
        <v>10.53</v>
      </c>
      <c r="S752" s="59">
        <v>6.66</v>
      </c>
      <c r="T752" s="59">
        <v>7</v>
      </c>
      <c r="U752" s="59">
        <v>4</v>
      </c>
      <c r="V752" s="59">
        <v>1</v>
      </c>
      <c r="W752" s="59">
        <v>2</v>
      </c>
      <c r="X752" s="59">
        <v>146</v>
      </c>
      <c r="Y752" s="59">
        <v>34</v>
      </c>
      <c r="Z752" s="59">
        <v>93</v>
      </c>
      <c r="AA752" s="59">
        <v>52</v>
      </c>
    </row>
    <row r="753" spans="1:27" x14ac:dyDescent="0.35">
      <c r="A753" s="59"/>
      <c r="B753" s="59"/>
      <c r="C753" s="59">
        <f>P753*Mitigations!$J$10</f>
        <v>11.4</v>
      </c>
      <c r="D753" s="59">
        <f>Q753*Mitigations!$J$10</f>
        <v>8</v>
      </c>
      <c r="E753" s="59">
        <f>R753*Mitigations!$J$10</f>
        <v>6.03</v>
      </c>
      <c r="F753" s="59">
        <f>S753*Mitigations!$J$10</f>
        <v>7.02</v>
      </c>
      <c r="G753" s="59">
        <f>T753*Mitigations!$K$10</f>
        <v>7</v>
      </c>
      <c r="H753" s="59">
        <f>U753*Mitigations!$K$10</f>
        <v>2</v>
      </c>
      <c r="I753" s="59">
        <f>V753*Mitigations!$K$10</f>
        <v>10</v>
      </c>
      <c r="J753" s="59">
        <f>W753*Mitigations!$K$10</f>
        <v>4</v>
      </c>
      <c r="K753" s="59">
        <f>X753*Mitigations!$L$10</f>
        <v>95</v>
      </c>
      <c r="L753" s="59">
        <f>Y753*Mitigations!$L$10</f>
        <v>45</v>
      </c>
      <c r="M753" s="59">
        <f>Z753*Mitigations!$L$10</f>
        <v>59</v>
      </c>
      <c r="N753" s="59">
        <f>AA753*Mitigations!$L$10</f>
        <v>40</v>
      </c>
      <c r="O753" s="59"/>
      <c r="P753" s="59">
        <v>11.4</v>
      </c>
      <c r="Q753" s="59">
        <v>8</v>
      </c>
      <c r="R753" s="59">
        <v>6.03</v>
      </c>
      <c r="S753" s="59">
        <v>7.02</v>
      </c>
      <c r="T753" s="59">
        <v>7</v>
      </c>
      <c r="U753" s="59">
        <v>2</v>
      </c>
      <c r="V753" s="59">
        <v>10</v>
      </c>
      <c r="W753" s="59">
        <v>4</v>
      </c>
      <c r="X753" s="59">
        <v>95</v>
      </c>
      <c r="Y753" s="59">
        <v>45</v>
      </c>
      <c r="Z753" s="59">
        <v>59</v>
      </c>
      <c r="AA753" s="59">
        <v>40</v>
      </c>
    </row>
    <row r="754" spans="1:27" x14ac:dyDescent="0.35">
      <c r="A754" s="59"/>
      <c r="B754" s="59"/>
      <c r="C754" s="59">
        <f>P754*Mitigations!$J$10</f>
        <v>11.5</v>
      </c>
      <c r="D754" s="59">
        <f>Q754*Mitigations!$J$10</f>
        <v>9.6999999999999993</v>
      </c>
      <c r="E754" s="59">
        <f>R754*Mitigations!$J$10</f>
        <v>9.2700000000000014</v>
      </c>
      <c r="F754" s="59">
        <f>S754*Mitigations!$J$10</f>
        <v>6.9300000000000006</v>
      </c>
      <c r="G754" s="59">
        <f>T754*Mitigations!$K$10</f>
        <v>8</v>
      </c>
      <c r="H754" s="59">
        <f>U754*Mitigations!$K$10</f>
        <v>4</v>
      </c>
      <c r="I754" s="59">
        <f>V754*Mitigations!$K$10</f>
        <v>3</v>
      </c>
      <c r="J754" s="59">
        <f>W754*Mitigations!$K$10</f>
        <v>5</v>
      </c>
      <c r="K754" s="59">
        <f>X754*Mitigations!$L$10</f>
        <v>63</v>
      </c>
      <c r="L754" s="59">
        <f>Y754*Mitigations!$L$10</f>
        <v>38</v>
      </c>
      <c r="M754" s="59">
        <f>Z754*Mitigations!$L$10</f>
        <v>89</v>
      </c>
      <c r="N754" s="59">
        <f>AA754*Mitigations!$L$10</f>
        <v>59</v>
      </c>
      <c r="O754" s="59"/>
      <c r="P754" s="59">
        <v>11.5</v>
      </c>
      <c r="Q754" s="59">
        <v>9.6999999999999993</v>
      </c>
      <c r="R754" s="59">
        <v>9.2700000000000014</v>
      </c>
      <c r="S754" s="59">
        <v>6.9300000000000006</v>
      </c>
      <c r="T754" s="59">
        <v>8</v>
      </c>
      <c r="U754" s="59">
        <v>4</v>
      </c>
      <c r="V754" s="59">
        <v>3</v>
      </c>
      <c r="W754" s="59">
        <v>5</v>
      </c>
      <c r="X754" s="59">
        <v>63</v>
      </c>
      <c r="Y754" s="59">
        <v>38</v>
      </c>
      <c r="Z754" s="59">
        <v>89</v>
      </c>
      <c r="AA754" s="59">
        <v>59</v>
      </c>
    </row>
    <row r="755" spans="1:27" x14ac:dyDescent="0.35">
      <c r="A755" s="59"/>
      <c r="B755" s="59"/>
      <c r="C755" s="59">
        <f>P755*Mitigations!$J$10</f>
        <v>10.5</v>
      </c>
      <c r="D755" s="59">
        <f>Q755*Mitigations!$J$10</f>
        <v>7.8</v>
      </c>
      <c r="E755" s="59">
        <f>R755*Mitigations!$J$10</f>
        <v>7.8299999999999992</v>
      </c>
      <c r="F755" s="59">
        <f>S755*Mitigations!$J$10</f>
        <v>8.1</v>
      </c>
      <c r="G755" s="59">
        <f>T755*Mitigations!$K$10</f>
        <v>8</v>
      </c>
      <c r="H755" s="59">
        <f>U755*Mitigations!$K$10</f>
        <v>6</v>
      </c>
      <c r="I755" s="59">
        <f>V755*Mitigations!$K$10</f>
        <v>9</v>
      </c>
      <c r="J755" s="59">
        <f>W755*Mitigations!$K$10</f>
        <v>7</v>
      </c>
      <c r="K755" s="59">
        <f>X755*Mitigations!$L$10</f>
        <v>170</v>
      </c>
      <c r="L755" s="59">
        <f>Y755*Mitigations!$L$10</f>
        <v>53</v>
      </c>
      <c r="M755" s="59">
        <f>Z755*Mitigations!$L$10</f>
        <v>73</v>
      </c>
      <c r="N755" s="59">
        <f>AA755*Mitigations!$L$10</f>
        <v>32</v>
      </c>
      <c r="O755" s="59"/>
      <c r="P755" s="59">
        <v>10.5</v>
      </c>
      <c r="Q755" s="59">
        <v>7.8</v>
      </c>
      <c r="R755" s="59">
        <v>7.8299999999999992</v>
      </c>
      <c r="S755" s="59">
        <v>8.1</v>
      </c>
      <c r="T755" s="59">
        <v>8</v>
      </c>
      <c r="U755" s="59">
        <v>6</v>
      </c>
      <c r="V755" s="59">
        <v>9</v>
      </c>
      <c r="W755" s="59">
        <v>7</v>
      </c>
      <c r="X755" s="59">
        <v>170</v>
      </c>
      <c r="Y755" s="59">
        <v>53</v>
      </c>
      <c r="Z755" s="59">
        <v>73</v>
      </c>
      <c r="AA755" s="59">
        <v>32</v>
      </c>
    </row>
    <row r="756" spans="1:27" x14ac:dyDescent="0.35">
      <c r="A756" s="59"/>
      <c r="B756" s="59"/>
      <c r="C756" s="59">
        <f>P756*Mitigations!$J$10</f>
        <v>8.8000000000000007</v>
      </c>
      <c r="D756" s="59">
        <f>Q756*Mitigations!$J$10</f>
        <v>7.1</v>
      </c>
      <c r="E756" s="59">
        <f>R756*Mitigations!$J$10</f>
        <v>6.9300000000000006</v>
      </c>
      <c r="F756" s="59">
        <f>S756*Mitigations!$J$10</f>
        <v>7.9200000000000008</v>
      </c>
      <c r="G756" s="59">
        <f>T756*Mitigations!$K$10</f>
        <v>7</v>
      </c>
      <c r="H756" s="59">
        <f>U756*Mitigations!$K$10</f>
        <v>2</v>
      </c>
      <c r="I756" s="59">
        <f>V756*Mitigations!$K$10</f>
        <v>2</v>
      </c>
      <c r="J756" s="59">
        <f>W756*Mitigations!$K$10</f>
        <v>6</v>
      </c>
      <c r="K756" s="59">
        <f>X756*Mitigations!$L$10</f>
        <v>268</v>
      </c>
      <c r="L756" s="59">
        <f>Y756*Mitigations!$L$10</f>
        <v>30</v>
      </c>
      <c r="M756" s="59">
        <f>Z756*Mitigations!$L$10</f>
        <v>101</v>
      </c>
      <c r="N756" s="59">
        <f>AA756*Mitigations!$L$10</f>
        <v>32</v>
      </c>
      <c r="O756" s="59"/>
      <c r="P756" s="59">
        <v>8.8000000000000007</v>
      </c>
      <c r="Q756" s="59">
        <v>7.1</v>
      </c>
      <c r="R756" s="59">
        <v>6.9300000000000006</v>
      </c>
      <c r="S756" s="59">
        <v>7.9200000000000008</v>
      </c>
      <c r="T756" s="59">
        <v>7</v>
      </c>
      <c r="U756" s="59">
        <v>2</v>
      </c>
      <c r="V756" s="59">
        <v>2</v>
      </c>
      <c r="W756" s="59">
        <v>6</v>
      </c>
      <c r="X756" s="59">
        <v>268</v>
      </c>
      <c r="Y756" s="59">
        <v>30</v>
      </c>
      <c r="Z756" s="59">
        <v>101</v>
      </c>
      <c r="AA756" s="59">
        <v>32</v>
      </c>
    </row>
    <row r="757" spans="1:27" x14ac:dyDescent="0.35">
      <c r="A757" s="59"/>
      <c r="B757" s="59"/>
      <c r="C757" s="59">
        <f>P757*Mitigations!$J$10</f>
        <v>9.9</v>
      </c>
      <c r="D757" s="59">
        <f>Q757*Mitigations!$J$10</f>
        <v>8.3000000000000007</v>
      </c>
      <c r="E757" s="59">
        <f>R757*Mitigations!$J$10</f>
        <v>7.29</v>
      </c>
      <c r="F757" s="59">
        <f>S757*Mitigations!$J$10</f>
        <v>7.11</v>
      </c>
      <c r="G757" s="59">
        <f>T757*Mitigations!$K$10</f>
        <v>4</v>
      </c>
      <c r="H757" s="59">
        <f>U757*Mitigations!$K$10</f>
        <v>2</v>
      </c>
      <c r="I757" s="59">
        <f>V757*Mitigations!$K$10</f>
        <v>6</v>
      </c>
      <c r="J757" s="59">
        <f>W757*Mitigations!$K$10</f>
        <v>2</v>
      </c>
      <c r="K757" s="59">
        <f>X757*Mitigations!$L$10</f>
        <v>139</v>
      </c>
      <c r="L757" s="59">
        <f>Y757*Mitigations!$L$10</f>
        <v>24</v>
      </c>
      <c r="M757" s="59">
        <f>Z757*Mitigations!$L$10</f>
        <v>160</v>
      </c>
      <c r="N757" s="59">
        <f>AA757*Mitigations!$L$10</f>
        <v>42</v>
      </c>
      <c r="O757" s="59"/>
      <c r="P757" s="59">
        <v>9.9</v>
      </c>
      <c r="Q757" s="59">
        <v>8.3000000000000007</v>
      </c>
      <c r="R757" s="59">
        <v>7.29</v>
      </c>
      <c r="S757" s="59">
        <v>7.11</v>
      </c>
      <c r="T757" s="59">
        <v>4</v>
      </c>
      <c r="U757" s="59">
        <v>2</v>
      </c>
      <c r="V757" s="59">
        <v>6</v>
      </c>
      <c r="W757" s="59">
        <v>2</v>
      </c>
      <c r="X757" s="59">
        <v>139</v>
      </c>
      <c r="Y757" s="59">
        <v>24</v>
      </c>
      <c r="Z757" s="59">
        <v>160</v>
      </c>
      <c r="AA757" s="59">
        <v>42</v>
      </c>
    </row>
    <row r="758" spans="1:27" x14ac:dyDescent="0.35">
      <c r="A758" s="59"/>
      <c r="B758" s="59"/>
      <c r="C758" s="59">
        <f>P758*Mitigations!$J$10</f>
        <v>12.1</v>
      </c>
      <c r="D758" s="59">
        <f>Q758*Mitigations!$J$10</f>
        <v>7.7</v>
      </c>
      <c r="E758" s="59">
        <f>R758*Mitigations!$J$10</f>
        <v>10.620000000000001</v>
      </c>
      <c r="F758" s="59">
        <f>S758*Mitigations!$J$10</f>
        <v>8.4600000000000009</v>
      </c>
      <c r="G758" s="59">
        <f>T758*Mitigations!$K$10</f>
        <v>5</v>
      </c>
      <c r="H758" s="59">
        <f>U758*Mitigations!$K$10</f>
        <v>4</v>
      </c>
      <c r="I758" s="59">
        <f>V758*Mitigations!$K$10</f>
        <v>5</v>
      </c>
      <c r="J758" s="59">
        <f>W758*Mitigations!$K$10</f>
        <v>3</v>
      </c>
      <c r="K758" s="59">
        <f>X758*Mitigations!$L$10</f>
        <v>188</v>
      </c>
      <c r="L758" s="59">
        <f>Y758*Mitigations!$L$10</f>
        <v>56</v>
      </c>
      <c r="M758" s="59">
        <f>Z758*Mitigations!$L$10</f>
        <v>68</v>
      </c>
      <c r="N758" s="59">
        <f>AA758*Mitigations!$L$10</f>
        <v>77</v>
      </c>
      <c r="O758" s="59"/>
      <c r="P758" s="59">
        <v>12.1</v>
      </c>
      <c r="Q758" s="59">
        <v>7.7</v>
      </c>
      <c r="R758" s="59">
        <v>10.620000000000001</v>
      </c>
      <c r="S758" s="59">
        <v>8.4600000000000009</v>
      </c>
      <c r="T758" s="59">
        <v>5</v>
      </c>
      <c r="U758" s="59">
        <v>4</v>
      </c>
      <c r="V758" s="59">
        <v>5</v>
      </c>
      <c r="W758" s="59">
        <v>3</v>
      </c>
      <c r="X758" s="59">
        <v>188</v>
      </c>
      <c r="Y758" s="59">
        <v>56</v>
      </c>
      <c r="Z758" s="59">
        <v>68</v>
      </c>
      <c r="AA758" s="59">
        <v>77</v>
      </c>
    </row>
    <row r="759" spans="1:27" x14ac:dyDescent="0.35">
      <c r="A759" s="59"/>
      <c r="B759" s="59"/>
      <c r="C759" s="59">
        <f>P759*Mitigations!$J$10</f>
        <v>11.9</v>
      </c>
      <c r="D759" s="59">
        <f>Q759*Mitigations!$J$10</f>
        <v>9.5</v>
      </c>
      <c r="E759" s="59">
        <f>R759*Mitigations!$J$10</f>
        <v>11.25</v>
      </c>
      <c r="F759" s="59">
        <f>S759*Mitigations!$J$10</f>
        <v>7.74</v>
      </c>
      <c r="G759" s="59">
        <f>T759*Mitigations!$K$10</f>
        <v>3</v>
      </c>
      <c r="H759" s="59">
        <f>U759*Mitigations!$K$10</f>
        <v>2</v>
      </c>
      <c r="I759" s="59">
        <f>V759*Mitigations!$K$10</f>
        <v>6</v>
      </c>
      <c r="J759" s="59">
        <f>W759*Mitigations!$K$10</f>
        <v>4</v>
      </c>
      <c r="K759" s="59">
        <f>X759*Mitigations!$L$10</f>
        <v>151</v>
      </c>
      <c r="L759" s="59">
        <f>Y759*Mitigations!$L$10</f>
        <v>81</v>
      </c>
      <c r="M759" s="59">
        <f>Z759*Mitigations!$L$10</f>
        <v>82</v>
      </c>
      <c r="N759" s="59">
        <f>AA759*Mitigations!$L$10</f>
        <v>92</v>
      </c>
      <c r="O759" s="59"/>
      <c r="P759" s="59">
        <v>11.9</v>
      </c>
      <c r="Q759" s="59">
        <v>9.5</v>
      </c>
      <c r="R759" s="59">
        <v>11.25</v>
      </c>
      <c r="S759" s="59">
        <v>7.74</v>
      </c>
      <c r="T759" s="59">
        <v>3</v>
      </c>
      <c r="U759" s="59">
        <v>2</v>
      </c>
      <c r="V759" s="59">
        <v>6</v>
      </c>
      <c r="W759" s="59">
        <v>4</v>
      </c>
      <c r="X759" s="59">
        <v>151</v>
      </c>
      <c r="Y759" s="59">
        <v>81</v>
      </c>
      <c r="Z759" s="59">
        <v>82</v>
      </c>
      <c r="AA759" s="59">
        <v>92</v>
      </c>
    </row>
    <row r="760" spans="1:27" x14ac:dyDescent="0.35">
      <c r="A760" s="59"/>
      <c r="B760" s="59"/>
      <c r="C760" s="59">
        <f>P760*Mitigations!$J$10</f>
        <v>8.8000000000000007</v>
      </c>
      <c r="D760" s="59">
        <f>Q760*Mitigations!$J$10</f>
        <v>8.1</v>
      </c>
      <c r="E760" s="59">
        <f>R760*Mitigations!$J$10</f>
        <v>8.1</v>
      </c>
      <c r="F760" s="59">
        <f>S760*Mitigations!$J$10</f>
        <v>6.66</v>
      </c>
      <c r="G760" s="59">
        <f>T760*Mitigations!$K$10</f>
        <v>0</v>
      </c>
      <c r="H760" s="59">
        <f>U760*Mitigations!$K$10</f>
        <v>4</v>
      </c>
      <c r="I760" s="59">
        <f>V760*Mitigations!$K$10</f>
        <v>8</v>
      </c>
      <c r="J760" s="59">
        <f>W760*Mitigations!$K$10</f>
        <v>7</v>
      </c>
      <c r="K760" s="59">
        <f>X760*Mitigations!$L$10</f>
        <v>142</v>
      </c>
      <c r="L760" s="59">
        <f>Y760*Mitigations!$L$10</f>
        <v>35</v>
      </c>
      <c r="M760" s="59">
        <f>Z760*Mitigations!$L$10</f>
        <v>64</v>
      </c>
      <c r="N760" s="59">
        <f>AA760*Mitigations!$L$10</f>
        <v>39</v>
      </c>
      <c r="O760" s="59"/>
      <c r="P760" s="59">
        <v>8.8000000000000007</v>
      </c>
      <c r="Q760" s="59">
        <v>8.1</v>
      </c>
      <c r="R760" s="59">
        <v>8.1</v>
      </c>
      <c r="S760" s="59">
        <v>6.66</v>
      </c>
      <c r="T760" s="59">
        <v>0</v>
      </c>
      <c r="U760" s="59">
        <v>4</v>
      </c>
      <c r="V760" s="59">
        <v>8</v>
      </c>
      <c r="W760" s="59">
        <v>7</v>
      </c>
      <c r="X760" s="59">
        <v>142</v>
      </c>
      <c r="Y760" s="59">
        <v>35</v>
      </c>
      <c r="Z760" s="59">
        <v>64</v>
      </c>
      <c r="AA760" s="59">
        <v>39</v>
      </c>
    </row>
    <row r="761" spans="1:27" x14ac:dyDescent="0.35">
      <c r="A761" s="59"/>
      <c r="B761" s="59"/>
      <c r="C761" s="59">
        <f>P761*Mitigations!$J$10</f>
        <v>11.6</v>
      </c>
      <c r="D761" s="59">
        <f>Q761*Mitigations!$J$10</f>
        <v>8.9</v>
      </c>
      <c r="E761" s="59">
        <f>R761*Mitigations!$J$10</f>
        <v>8.01</v>
      </c>
      <c r="F761" s="59">
        <f>S761*Mitigations!$J$10</f>
        <v>5.58</v>
      </c>
      <c r="G761" s="59">
        <f>T761*Mitigations!$K$10</f>
        <v>9</v>
      </c>
      <c r="H761" s="59">
        <f>U761*Mitigations!$K$10</f>
        <v>2</v>
      </c>
      <c r="I761" s="59">
        <f>V761*Mitigations!$K$10</f>
        <v>4</v>
      </c>
      <c r="J761" s="59">
        <f>W761*Mitigations!$K$10</f>
        <v>2</v>
      </c>
      <c r="K761" s="59">
        <f>X761*Mitigations!$L$10</f>
        <v>115</v>
      </c>
      <c r="L761" s="59">
        <f>Y761*Mitigations!$L$10</f>
        <v>34</v>
      </c>
      <c r="M761" s="59">
        <f>Z761*Mitigations!$L$10</f>
        <v>119</v>
      </c>
      <c r="N761" s="59">
        <f>AA761*Mitigations!$L$10</f>
        <v>87</v>
      </c>
      <c r="O761" s="59"/>
      <c r="P761" s="59">
        <v>11.6</v>
      </c>
      <c r="Q761" s="59">
        <v>8.9</v>
      </c>
      <c r="R761" s="59">
        <v>8.01</v>
      </c>
      <c r="S761" s="59">
        <v>5.58</v>
      </c>
      <c r="T761" s="59">
        <v>9</v>
      </c>
      <c r="U761" s="59">
        <v>2</v>
      </c>
      <c r="V761" s="59">
        <v>4</v>
      </c>
      <c r="W761" s="59">
        <v>2</v>
      </c>
      <c r="X761" s="59">
        <v>115</v>
      </c>
      <c r="Y761" s="59">
        <v>34</v>
      </c>
      <c r="Z761" s="59">
        <v>119</v>
      </c>
      <c r="AA761" s="59">
        <v>87</v>
      </c>
    </row>
    <row r="762" spans="1:27" x14ac:dyDescent="0.35">
      <c r="A762" s="59"/>
      <c r="B762" s="59"/>
      <c r="C762" s="59">
        <f>P762*Mitigations!$J$10</f>
        <v>12.7</v>
      </c>
      <c r="D762" s="59">
        <f>Q762*Mitigations!$J$10</f>
        <v>7.5</v>
      </c>
      <c r="E762" s="59">
        <f>R762*Mitigations!$J$10</f>
        <v>8.1</v>
      </c>
      <c r="F762" s="59">
        <f>S762*Mitigations!$J$10</f>
        <v>6.9300000000000006</v>
      </c>
      <c r="G762" s="59">
        <f>T762*Mitigations!$K$10</f>
        <v>7</v>
      </c>
      <c r="H762" s="59">
        <f>U762*Mitigations!$K$10</f>
        <v>0</v>
      </c>
      <c r="I762" s="59">
        <f>V762*Mitigations!$K$10</f>
        <v>6</v>
      </c>
      <c r="J762" s="59">
        <f>W762*Mitigations!$K$10</f>
        <v>6</v>
      </c>
      <c r="K762" s="59">
        <f>X762*Mitigations!$L$10</f>
        <v>120</v>
      </c>
      <c r="L762" s="59">
        <f>Y762*Mitigations!$L$10</f>
        <v>77</v>
      </c>
      <c r="M762" s="59">
        <f>Z762*Mitigations!$L$10</f>
        <v>226</v>
      </c>
      <c r="N762" s="59">
        <f>AA762*Mitigations!$L$10</f>
        <v>48</v>
      </c>
      <c r="O762" s="59"/>
      <c r="P762" s="59">
        <v>12.7</v>
      </c>
      <c r="Q762" s="59">
        <v>7.5</v>
      </c>
      <c r="R762" s="59">
        <v>8.1</v>
      </c>
      <c r="S762" s="59">
        <v>6.9300000000000006</v>
      </c>
      <c r="T762" s="59">
        <v>7</v>
      </c>
      <c r="U762" s="59">
        <v>0</v>
      </c>
      <c r="V762" s="59">
        <v>6</v>
      </c>
      <c r="W762" s="59">
        <v>6</v>
      </c>
      <c r="X762" s="59">
        <v>120</v>
      </c>
      <c r="Y762" s="59">
        <v>77</v>
      </c>
      <c r="Z762" s="59">
        <v>226</v>
      </c>
      <c r="AA762" s="59">
        <v>48</v>
      </c>
    </row>
    <row r="763" spans="1:27" x14ac:dyDescent="0.35">
      <c r="A763" s="59"/>
      <c r="B763" s="59"/>
      <c r="C763" s="59">
        <f>P763*Mitigations!$J$10</f>
        <v>9.6</v>
      </c>
      <c r="D763" s="59">
        <f>Q763*Mitigations!$J$10</f>
        <v>7.2</v>
      </c>
      <c r="E763" s="59">
        <f>R763*Mitigations!$J$10</f>
        <v>9.629999999999999</v>
      </c>
      <c r="F763" s="59">
        <f>S763*Mitigations!$J$10</f>
        <v>6.3</v>
      </c>
      <c r="G763" s="59">
        <f>T763*Mitigations!$K$10</f>
        <v>7</v>
      </c>
      <c r="H763" s="59">
        <f>U763*Mitigations!$K$10</f>
        <v>5</v>
      </c>
      <c r="I763" s="59">
        <f>V763*Mitigations!$K$10</f>
        <v>6</v>
      </c>
      <c r="J763" s="59">
        <f>W763*Mitigations!$K$10</f>
        <v>6</v>
      </c>
      <c r="K763" s="59">
        <f>X763*Mitigations!$L$10</f>
        <v>146</v>
      </c>
      <c r="L763" s="59">
        <f>Y763*Mitigations!$L$10</f>
        <v>24</v>
      </c>
      <c r="M763" s="59">
        <f>Z763*Mitigations!$L$10</f>
        <v>80</v>
      </c>
      <c r="N763" s="59">
        <f>AA763*Mitigations!$L$10</f>
        <v>73</v>
      </c>
      <c r="O763" s="59"/>
      <c r="P763" s="59">
        <v>9.6</v>
      </c>
      <c r="Q763" s="59">
        <v>7.2</v>
      </c>
      <c r="R763" s="59">
        <v>9.629999999999999</v>
      </c>
      <c r="S763" s="59">
        <v>6.3</v>
      </c>
      <c r="T763" s="59">
        <v>7</v>
      </c>
      <c r="U763" s="59">
        <v>5</v>
      </c>
      <c r="V763" s="59">
        <v>6</v>
      </c>
      <c r="W763" s="59">
        <v>6</v>
      </c>
      <c r="X763" s="59">
        <v>146</v>
      </c>
      <c r="Y763" s="59">
        <v>24</v>
      </c>
      <c r="Z763" s="59">
        <v>80</v>
      </c>
      <c r="AA763" s="59">
        <v>73</v>
      </c>
    </row>
    <row r="764" spans="1:27" x14ac:dyDescent="0.35">
      <c r="A764" s="59"/>
      <c r="B764" s="59"/>
      <c r="C764" s="59">
        <f>P764*Mitigations!$J$10</f>
        <v>13.3</v>
      </c>
      <c r="D764" s="59">
        <f>Q764*Mitigations!$J$10</f>
        <v>8.1999999999999993</v>
      </c>
      <c r="E764" s="59">
        <f>R764*Mitigations!$J$10</f>
        <v>8.01</v>
      </c>
      <c r="F764" s="59">
        <f>S764*Mitigations!$J$10</f>
        <v>7.29</v>
      </c>
      <c r="G764" s="59">
        <f>T764*Mitigations!$K$10</f>
        <v>6</v>
      </c>
      <c r="H764" s="59">
        <f>U764*Mitigations!$K$10</f>
        <v>0</v>
      </c>
      <c r="I764" s="59">
        <f>V764*Mitigations!$K$10</f>
        <v>5</v>
      </c>
      <c r="J764" s="59">
        <f>W764*Mitigations!$K$10</f>
        <v>5</v>
      </c>
      <c r="K764" s="59">
        <f>X764*Mitigations!$L$10</f>
        <v>78</v>
      </c>
      <c r="L764" s="59">
        <f>Y764*Mitigations!$L$10</f>
        <v>48</v>
      </c>
      <c r="M764" s="59">
        <f>Z764*Mitigations!$L$10</f>
        <v>49</v>
      </c>
      <c r="N764" s="59">
        <f>AA764*Mitigations!$L$10</f>
        <v>21</v>
      </c>
      <c r="O764" s="59"/>
      <c r="P764" s="59">
        <v>13.3</v>
      </c>
      <c r="Q764" s="59">
        <v>8.1999999999999993</v>
      </c>
      <c r="R764" s="59">
        <v>8.01</v>
      </c>
      <c r="S764" s="59">
        <v>7.29</v>
      </c>
      <c r="T764" s="59">
        <v>6</v>
      </c>
      <c r="U764" s="59">
        <v>0</v>
      </c>
      <c r="V764" s="59">
        <v>5</v>
      </c>
      <c r="W764" s="59">
        <v>5</v>
      </c>
      <c r="X764" s="59">
        <v>78</v>
      </c>
      <c r="Y764" s="59">
        <v>48</v>
      </c>
      <c r="Z764" s="59">
        <v>49</v>
      </c>
      <c r="AA764" s="59">
        <v>21</v>
      </c>
    </row>
    <row r="765" spans="1:27" x14ac:dyDescent="0.35">
      <c r="A765" s="59"/>
      <c r="B765" s="59"/>
      <c r="C765" s="59">
        <f>P765*Mitigations!$J$10</f>
        <v>11.2</v>
      </c>
      <c r="D765" s="59">
        <f>Q765*Mitigations!$J$10</f>
        <v>8</v>
      </c>
      <c r="E765" s="59">
        <f>R765*Mitigations!$J$10</f>
        <v>11.16</v>
      </c>
      <c r="F765" s="59">
        <f>S765*Mitigations!$J$10</f>
        <v>6.3</v>
      </c>
      <c r="G765" s="59">
        <f>T765*Mitigations!$K$10</f>
        <v>12</v>
      </c>
      <c r="H765" s="59">
        <f>U765*Mitigations!$K$10</f>
        <v>2</v>
      </c>
      <c r="I765" s="59">
        <f>V765*Mitigations!$K$10</f>
        <v>4</v>
      </c>
      <c r="J765" s="59">
        <f>W765*Mitigations!$K$10</f>
        <v>5</v>
      </c>
      <c r="K765" s="59">
        <f>X765*Mitigations!$L$10</f>
        <v>127</v>
      </c>
      <c r="L765" s="59">
        <f>Y765*Mitigations!$L$10</f>
        <v>41</v>
      </c>
      <c r="M765" s="59">
        <f>Z765*Mitigations!$L$10</f>
        <v>63</v>
      </c>
      <c r="N765" s="59">
        <f>AA765*Mitigations!$L$10</f>
        <v>50</v>
      </c>
      <c r="O765" s="59"/>
      <c r="P765" s="59">
        <v>11.2</v>
      </c>
      <c r="Q765" s="59">
        <v>8</v>
      </c>
      <c r="R765" s="59">
        <v>11.16</v>
      </c>
      <c r="S765" s="59">
        <v>6.3</v>
      </c>
      <c r="T765" s="59">
        <v>12</v>
      </c>
      <c r="U765" s="59">
        <v>2</v>
      </c>
      <c r="V765" s="59">
        <v>4</v>
      </c>
      <c r="W765" s="59">
        <v>5</v>
      </c>
      <c r="X765" s="59">
        <v>127</v>
      </c>
      <c r="Y765" s="59">
        <v>41</v>
      </c>
      <c r="Z765" s="59">
        <v>63</v>
      </c>
      <c r="AA765" s="59">
        <v>50</v>
      </c>
    </row>
    <row r="766" spans="1:27" x14ac:dyDescent="0.35">
      <c r="A766" s="59"/>
      <c r="B766" s="59"/>
      <c r="C766" s="59">
        <f>P766*Mitigations!$J$10</f>
        <v>10.3</v>
      </c>
      <c r="D766" s="59">
        <f>Q766*Mitigations!$J$10</f>
        <v>8.6999999999999993</v>
      </c>
      <c r="E766" s="59">
        <f>R766*Mitigations!$J$10</f>
        <v>9.18</v>
      </c>
      <c r="F766" s="59">
        <f>S766*Mitigations!$J$10</f>
        <v>6.66</v>
      </c>
      <c r="G766" s="59">
        <f>T766*Mitigations!$K$10</f>
        <v>6</v>
      </c>
      <c r="H766" s="59">
        <f>U766*Mitigations!$K$10</f>
        <v>0</v>
      </c>
      <c r="I766" s="59">
        <f>V766*Mitigations!$K$10</f>
        <v>5</v>
      </c>
      <c r="J766" s="59">
        <f>W766*Mitigations!$K$10</f>
        <v>5</v>
      </c>
      <c r="K766" s="59">
        <f>X766*Mitigations!$L$10</f>
        <v>128</v>
      </c>
      <c r="L766" s="59">
        <f>Y766*Mitigations!$L$10</f>
        <v>71</v>
      </c>
      <c r="M766" s="59">
        <f>Z766*Mitigations!$L$10</f>
        <v>65</v>
      </c>
      <c r="N766" s="59">
        <f>AA766*Mitigations!$L$10</f>
        <v>54</v>
      </c>
      <c r="O766" s="59"/>
      <c r="P766" s="59">
        <v>10.3</v>
      </c>
      <c r="Q766" s="59">
        <v>8.6999999999999993</v>
      </c>
      <c r="R766" s="59">
        <v>9.18</v>
      </c>
      <c r="S766" s="59">
        <v>6.66</v>
      </c>
      <c r="T766" s="59">
        <v>6</v>
      </c>
      <c r="U766" s="59">
        <v>0</v>
      </c>
      <c r="V766" s="59">
        <v>5</v>
      </c>
      <c r="W766" s="59">
        <v>5</v>
      </c>
      <c r="X766" s="59">
        <v>128</v>
      </c>
      <c r="Y766" s="59">
        <v>71</v>
      </c>
      <c r="Z766" s="59">
        <v>65</v>
      </c>
      <c r="AA766" s="59">
        <v>54</v>
      </c>
    </row>
    <row r="767" spans="1:27" x14ac:dyDescent="0.35">
      <c r="A767" s="59"/>
      <c r="B767" s="59"/>
      <c r="C767" s="59">
        <f>P767*Mitigations!$J$10</f>
        <v>11.2</v>
      </c>
      <c r="D767" s="59">
        <f>Q767*Mitigations!$J$10</f>
        <v>11</v>
      </c>
      <c r="E767" s="59">
        <f>R767*Mitigations!$J$10</f>
        <v>12.06</v>
      </c>
      <c r="F767" s="59">
        <f>S767*Mitigations!$J$10</f>
        <v>8.64</v>
      </c>
      <c r="G767" s="59">
        <f>T767*Mitigations!$K$10</f>
        <v>6</v>
      </c>
      <c r="H767" s="59">
        <f>U767*Mitigations!$K$10</f>
        <v>2</v>
      </c>
      <c r="I767" s="59">
        <f>V767*Mitigations!$K$10</f>
        <v>1</v>
      </c>
      <c r="J767" s="59">
        <f>W767*Mitigations!$K$10</f>
        <v>7</v>
      </c>
      <c r="K767" s="59">
        <f>X767*Mitigations!$L$10</f>
        <v>49</v>
      </c>
      <c r="L767" s="59">
        <f>Y767*Mitigations!$L$10</f>
        <v>15</v>
      </c>
      <c r="M767" s="59">
        <f>Z767*Mitigations!$L$10</f>
        <v>131</v>
      </c>
      <c r="N767" s="59">
        <f>AA767*Mitigations!$L$10</f>
        <v>64</v>
      </c>
      <c r="O767" s="59"/>
      <c r="P767" s="59">
        <v>11.2</v>
      </c>
      <c r="Q767" s="59">
        <v>11</v>
      </c>
      <c r="R767" s="59">
        <v>12.06</v>
      </c>
      <c r="S767" s="59">
        <v>8.64</v>
      </c>
      <c r="T767" s="59">
        <v>6</v>
      </c>
      <c r="U767" s="59">
        <v>2</v>
      </c>
      <c r="V767" s="59">
        <v>1</v>
      </c>
      <c r="W767" s="59">
        <v>7</v>
      </c>
      <c r="X767" s="59">
        <v>49</v>
      </c>
      <c r="Y767" s="59">
        <v>15</v>
      </c>
      <c r="Z767" s="59">
        <v>131</v>
      </c>
      <c r="AA767" s="59">
        <v>64</v>
      </c>
    </row>
    <row r="768" spans="1:27" x14ac:dyDescent="0.35">
      <c r="A768" s="59"/>
      <c r="B768" s="59"/>
      <c r="C768" s="59">
        <f>P768*Mitigations!$J$10</f>
        <v>9.1999999999999993</v>
      </c>
      <c r="D768" s="59">
        <f>Q768*Mitigations!$J$10</f>
        <v>8.1</v>
      </c>
      <c r="E768" s="59">
        <f>R768*Mitigations!$J$10</f>
        <v>9.5399999999999991</v>
      </c>
      <c r="F768" s="59">
        <f>S768*Mitigations!$J$10</f>
        <v>5.7600000000000007</v>
      </c>
      <c r="G768" s="59">
        <f>T768*Mitigations!$K$10</f>
        <v>6</v>
      </c>
      <c r="H768" s="59">
        <f>U768*Mitigations!$K$10</f>
        <v>4</v>
      </c>
      <c r="I768" s="59">
        <f>V768*Mitigations!$K$10</f>
        <v>7</v>
      </c>
      <c r="J768" s="59">
        <f>W768*Mitigations!$K$10</f>
        <v>6</v>
      </c>
      <c r="K768" s="59">
        <f>X768*Mitigations!$L$10</f>
        <v>124</v>
      </c>
      <c r="L768" s="59">
        <f>Y768*Mitigations!$L$10</f>
        <v>27</v>
      </c>
      <c r="M768" s="59">
        <f>Z768*Mitigations!$L$10</f>
        <v>108</v>
      </c>
      <c r="N768" s="59">
        <f>AA768*Mitigations!$L$10</f>
        <v>50</v>
      </c>
      <c r="O768" s="59"/>
      <c r="P768" s="59">
        <v>9.1999999999999993</v>
      </c>
      <c r="Q768" s="59">
        <v>8.1</v>
      </c>
      <c r="R768" s="59">
        <v>9.5399999999999991</v>
      </c>
      <c r="S768" s="59">
        <v>5.7600000000000007</v>
      </c>
      <c r="T768" s="59">
        <v>6</v>
      </c>
      <c r="U768" s="59">
        <v>4</v>
      </c>
      <c r="V768" s="59">
        <v>7</v>
      </c>
      <c r="W768" s="59">
        <v>6</v>
      </c>
      <c r="X768" s="59">
        <v>124</v>
      </c>
      <c r="Y768" s="59">
        <v>27</v>
      </c>
      <c r="Z768" s="59">
        <v>108</v>
      </c>
      <c r="AA768" s="59">
        <v>50</v>
      </c>
    </row>
    <row r="769" spans="1:27" x14ac:dyDescent="0.35">
      <c r="A769" s="59"/>
      <c r="B769" s="59"/>
      <c r="C769" s="59">
        <f>P769*Mitigations!$J$10</f>
        <v>14.2</v>
      </c>
      <c r="D769" s="59">
        <f>Q769*Mitigations!$J$10</f>
        <v>7.2</v>
      </c>
      <c r="E769" s="59">
        <f>R769*Mitigations!$J$10</f>
        <v>7.02</v>
      </c>
      <c r="F769" s="59">
        <f>S769*Mitigations!$J$10</f>
        <v>7.5600000000000005</v>
      </c>
      <c r="G769" s="59">
        <f>T769*Mitigations!$K$10</f>
        <v>6</v>
      </c>
      <c r="H769" s="59">
        <f>U769*Mitigations!$K$10</f>
        <v>2</v>
      </c>
      <c r="I769" s="59">
        <f>V769*Mitigations!$K$10</f>
        <v>4</v>
      </c>
      <c r="J769" s="59">
        <f>W769*Mitigations!$K$10</f>
        <v>3</v>
      </c>
      <c r="K769" s="59">
        <f>X769*Mitigations!$L$10</f>
        <v>134</v>
      </c>
      <c r="L769" s="59">
        <f>Y769*Mitigations!$L$10</f>
        <v>42</v>
      </c>
      <c r="M769" s="59">
        <f>Z769*Mitigations!$L$10</f>
        <v>43</v>
      </c>
      <c r="N769" s="59">
        <f>AA769*Mitigations!$L$10</f>
        <v>55</v>
      </c>
      <c r="O769" s="59"/>
      <c r="P769" s="59">
        <v>14.2</v>
      </c>
      <c r="Q769" s="59">
        <v>7.2</v>
      </c>
      <c r="R769" s="59">
        <v>7.02</v>
      </c>
      <c r="S769" s="59">
        <v>7.5600000000000005</v>
      </c>
      <c r="T769" s="59">
        <v>6</v>
      </c>
      <c r="U769" s="59">
        <v>2</v>
      </c>
      <c r="V769" s="59">
        <v>4</v>
      </c>
      <c r="W769" s="59">
        <v>3</v>
      </c>
      <c r="X769" s="59">
        <v>134</v>
      </c>
      <c r="Y769" s="59">
        <v>42</v>
      </c>
      <c r="Z769" s="59">
        <v>43</v>
      </c>
      <c r="AA769" s="59">
        <v>55</v>
      </c>
    </row>
    <row r="770" spans="1:27" x14ac:dyDescent="0.35">
      <c r="A770" s="59"/>
      <c r="B770" s="59"/>
      <c r="C770" s="59">
        <f>P770*Mitigations!$J$10</f>
        <v>15.4</v>
      </c>
      <c r="D770" s="59">
        <f>Q770*Mitigations!$J$10</f>
        <v>8.6</v>
      </c>
      <c r="E770" s="59">
        <f>R770*Mitigations!$J$10</f>
        <v>6.9300000000000006</v>
      </c>
      <c r="F770" s="59">
        <f>S770*Mitigations!$J$10</f>
        <v>5.9399999999999995</v>
      </c>
      <c r="G770" s="59">
        <f>T770*Mitigations!$K$10</f>
        <v>6</v>
      </c>
      <c r="H770" s="59">
        <f>U770*Mitigations!$K$10</f>
        <v>2</v>
      </c>
      <c r="I770" s="59">
        <f>V770*Mitigations!$K$10</f>
        <v>4</v>
      </c>
      <c r="J770" s="59">
        <f>W770*Mitigations!$K$10</f>
        <v>4</v>
      </c>
      <c r="K770" s="59">
        <f>X770*Mitigations!$L$10</f>
        <v>100</v>
      </c>
      <c r="L770" s="59">
        <f>Y770*Mitigations!$L$10</f>
        <v>35</v>
      </c>
      <c r="M770" s="59">
        <f>Z770*Mitigations!$L$10</f>
        <v>60</v>
      </c>
      <c r="N770" s="59">
        <f>AA770*Mitigations!$L$10</f>
        <v>47</v>
      </c>
      <c r="O770" s="59"/>
      <c r="P770" s="59">
        <v>15.4</v>
      </c>
      <c r="Q770" s="59">
        <v>8.6</v>
      </c>
      <c r="R770" s="59">
        <v>6.9300000000000006</v>
      </c>
      <c r="S770" s="59">
        <v>5.9399999999999995</v>
      </c>
      <c r="T770" s="59">
        <v>6</v>
      </c>
      <c r="U770" s="59">
        <v>2</v>
      </c>
      <c r="V770" s="59">
        <v>4</v>
      </c>
      <c r="W770" s="59">
        <v>4</v>
      </c>
      <c r="X770" s="59">
        <v>100</v>
      </c>
      <c r="Y770" s="59">
        <v>35</v>
      </c>
      <c r="Z770" s="59">
        <v>60</v>
      </c>
      <c r="AA770" s="59">
        <v>47</v>
      </c>
    </row>
    <row r="771" spans="1:27" x14ac:dyDescent="0.35">
      <c r="A771" s="59"/>
      <c r="B771" s="59"/>
      <c r="C771" s="59">
        <f>P771*Mitigations!$J$10</f>
        <v>10.6</v>
      </c>
      <c r="D771" s="59">
        <f>Q771*Mitigations!$J$10</f>
        <v>7.6</v>
      </c>
      <c r="E771" s="59">
        <f>R771*Mitigations!$J$10</f>
        <v>10.98</v>
      </c>
      <c r="F771" s="59">
        <f>S771*Mitigations!$J$10</f>
        <v>6.57</v>
      </c>
      <c r="G771" s="59">
        <f>T771*Mitigations!$K$10</f>
        <v>10</v>
      </c>
      <c r="H771" s="59">
        <f>U771*Mitigations!$K$10</f>
        <v>3</v>
      </c>
      <c r="I771" s="59">
        <f>V771*Mitigations!$K$10</f>
        <v>2</v>
      </c>
      <c r="J771" s="59">
        <f>W771*Mitigations!$K$10</f>
        <v>9</v>
      </c>
      <c r="K771" s="59">
        <f>X771*Mitigations!$L$10</f>
        <v>222</v>
      </c>
      <c r="L771" s="59">
        <f>Y771*Mitigations!$L$10</f>
        <v>32</v>
      </c>
      <c r="M771" s="59">
        <f>Z771*Mitigations!$L$10</f>
        <v>37</v>
      </c>
      <c r="N771" s="59">
        <f>AA771*Mitigations!$L$10</f>
        <v>31</v>
      </c>
      <c r="O771" s="59"/>
      <c r="P771" s="59">
        <v>10.6</v>
      </c>
      <c r="Q771" s="59">
        <v>7.6</v>
      </c>
      <c r="R771" s="59">
        <v>10.98</v>
      </c>
      <c r="S771" s="59">
        <v>6.57</v>
      </c>
      <c r="T771" s="59">
        <v>10</v>
      </c>
      <c r="U771" s="59">
        <v>3</v>
      </c>
      <c r="V771" s="59">
        <v>2</v>
      </c>
      <c r="W771" s="59">
        <v>9</v>
      </c>
      <c r="X771" s="59">
        <v>222</v>
      </c>
      <c r="Y771" s="59">
        <v>32</v>
      </c>
      <c r="Z771" s="59">
        <v>37</v>
      </c>
      <c r="AA771" s="59">
        <v>31</v>
      </c>
    </row>
    <row r="772" spans="1:27" x14ac:dyDescent="0.35">
      <c r="A772" s="59"/>
      <c r="B772" s="59"/>
      <c r="C772" s="59">
        <f>P772*Mitigations!$J$10</f>
        <v>15.4</v>
      </c>
      <c r="D772" s="59">
        <f>Q772*Mitigations!$J$10</f>
        <v>6.2</v>
      </c>
      <c r="E772" s="59">
        <f>R772*Mitigations!$J$10</f>
        <v>13.32</v>
      </c>
      <c r="F772" s="59">
        <f>S772*Mitigations!$J$10</f>
        <v>7.74</v>
      </c>
      <c r="G772" s="59">
        <f>T772*Mitigations!$K$10</f>
        <v>12</v>
      </c>
      <c r="H772" s="59">
        <f>U772*Mitigations!$K$10</f>
        <v>6</v>
      </c>
      <c r="I772" s="59">
        <f>V772*Mitigations!$K$10</f>
        <v>6</v>
      </c>
      <c r="J772" s="59">
        <f>W772*Mitigations!$K$10</f>
        <v>3</v>
      </c>
      <c r="K772" s="59">
        <f>X772*Mitigations!$L$10</f>
        <v>87</v>
      </c>
      <c r="L772" s="59">
        <f>Y772*Mitigations!$L$10</f>
        <v>30</v>
      </c>
      <c r="M772" s="59">
        <f>Z772*Mitigations!$L$10</f>
        <v>51</v>
      </c>
      <c r="N772" s="59">
        <f>AA772*Mitigations!$L$10</f>
        <v>66</v>
      </c>
      <c r="O772" s="59"/>
      <c r="P772" s="59">
        <v>15.4</v>
      </c>
      <c r="Q772" s="59">
        <v>6.2</v>
      </c>
      <c r="R772" s="59">
        <v>13.32</v>
      </c>
      <c r="S772" s="59">
        <v>7.74</v>
      </c>
      <c r="T772" s="59">
        <v>12</v>
      </c>
      <c r="U772" s="59">
        <v>6</v>
      </c>
      <c r="V772" s="59">
        <v>6</v>
      </c>
      <c r="W772" s="59">
        <v>3</v>
      </c>
      <c r="X772" s="59">
        <v>87</v>
      </c>
      <c r="Y772" s="59">
        <v>30</v>
      </c>
      <c r="Z772" s="59">
        <v>51</v>
      </c>
      <c r="AA772" s="59">
        <v>66</v>
      </c>
    </row>
    <row r="773" spans="1:27" x14ac:dyDescent="0.35">
      <c r="A773" s="59"/>
      <c r="B773" s="59"/>
      <c r="C773" s="59">
        <f>P773*Mitigations!$J$10</f>
        <v>12.5</v>
      </c>
      <c r="D773" s="59">
        <f>Q773*Mitigations!$J$10</f>
        <v>9.1999999999999993</v>
      </c>
      <c r="E773" s="59">
        <f>R773*Mitigations!$J$10</f>
        <v>10.71</v>
      </c>
      <c r="F773" s="59">
        <f>S773*Mitigations!$J$10</f>
        <v>7.9200000000000008</v>
      </c>
      <c r="G773" s="59">
        <f>T773*Mitigations!$K$10</f>
        <v>8</v>
      </c>
      <c r="H773" s="59">
        <f>U773*Mitigations!$K$10</f>
        <v>4</v>
      </c>
      <c r="I773" s="59">
        <f>V773*Mitigations!$K$10</f>
        <v>5</v>
      </c>
      <c r="J773" s="59">
        <f>W773*Mitigations!$K$10</f>
        <v>3</v>
      </c>
      <c r="K773" s="59">
        <f>X773*Mitigations!$L$10</f>
        <v>143</v>
      </c>
      <c r="L773" s="59">
        <f>Y773*Mitigations!$L$10</f>
        <v>40</v>
      </c>
      <c r="M773" s="59">
        <f>Z773*Mitigations!$L$10</f>
        <v>35</v>
      </c>
      <c r="N773" s="59">
        <f>AA773*Mitigations!$L$10</f>
        <v>34</v>
      </c>
      <c r="O773" s="59"/>
      <c r="P773" s="59">
        <v>12.5</v>
      </c>
      <c r="Q773" s="59">
        <v>9.1999999999999993</v>
      </c>
      <c r="R773" s="59">
        <v>10.71</v>
      </c>
      <c r="S773" s="59">
        <v>7.9200000000000008</v>
      </c>
      <c r="T773" s="59">
        <v>8</v>
      </c>
      <c r="U773" s="59">
        <v>4</v>
      </c>
      <c r="V773" s="59">
        <v>5</v>
      </c>
      <c r="W773" s="59">
        <v>3</v>
      </c>
      <c r="X773" s="59">
        <v>143</v>
      </c>
      <c r="Y773" s="59">
        <v>40</v>
      </c>
      <c r="Z773" s="59">
        <v>35</v>
      </c>
      <c r="AA773" s="59">
        <v>34</v>
      </c>
    </row>
    <row r="774" spans="1:27" x14ac:dyDescent="0.35">
      <c r="A774" s="59"/>
      <c r="B774" s="59"/>
      <c r="C774" s="59">
        <f>P774*Mitigations!$J$10</f>
        <v>6.7</v>
      </c>
      <c r="D774" s="59">
        <f>Q774*Mitigations!$J$10</f>
        <v>9.3000000000000007</v>
      </c>
      <c r="E774" s="59">
        <f>R774*Mitigations!$J$10</f>
        <v>8.01</v>
      </c>
      <c r="F774" s="59">
        <f>S774*Mitigations!$J$10</f>
        <v>7.02</v>
      </c>
      <c r="G774" s="59">
        <f>T774*Mitigations!$K$10</f>
        <v>1</v>
      </c>
      <c r="H774" s="59">
        <f>U774*Mitigations!$K$10</f>
        <v>2</v>
      </c>
      <c r="I774" s="59">
        <f>V774*Mitigations!$K$10</f>
        <v>5</v>
      </c>
      <c r="J774" s="59">
        <f>W774*Mitigations!$K$10</f>
        <v>2</v>
      </c>
      <c r="K774" s="59">
        <f>X774*Mitigations!$L$10</f>
        <v>116</v>
      </c>
      <c r="L774" s="59">
        <f>Y774*Mitigations!$L$10</f>
        <v>31</v>
      </c>
      <c r="M774" s="59">
        <f>Z774*Mitigations!$L$10</f>
        <v>83</v>
      </c>
      <c r="N774" s="59">
        <f>AA774*Mitigations!$L$10</f>
        <v>28</v>
      </c>
      <c r="O774" s="59"/>
      <c r="P774" s="59">
        <v>6.7</v>
      </c>
      <c r="Q774" s="59">
        <v>9.3000000000000007</v>
      </c>
      <c r="R774" s="59">
        <v>8.01</v>
      </c>
      <c r="S774" s="59">
        <v>7.02</v>
      </c>
      <c r="T774" s="59">
        <v>1</v>
      </c>
      <c r="U774" s="59">
        <v>2</v>
      </c>
      <c r="V774" s="59">
        <v>5</v>
      </c>
      <c r="W774" s="59">
        <v>2</v>
      </c>
      <c r="X774" s="59">
        <v>116</v>
      </c>
      <c r="Y774" s="59">
        <v>31</v>
      </c>
      <c r="Z774" s="59">
        <v>83</v>
      </c>
      <c r="AA774" s="59">
        <v>28</v>
      </c>
    </row>
    <row r="775" spans="1:27" x14ac:dyDescent="0.35">
      <c r="A775" s="59"/>
      <c r="B775" s="59"/>
      <c r="C775" s="59">
        <f>P775*Mitigations!$J$10</f>
        <v>12.5</v>
      </c>
      <c r="D775" s="59">
        <f>Q775*Mitigations!$J$10</f>
        <v>6.7</v>
      </c>
      <c r="E775" s="59">
        <f>R775*Mitigations!$J$10</f>
        <v>6.66</v>
      </c>
      <c r="F775" s="59">
        <f>S775*Mitigations!$J$10</f>
        <v>6.75</v>
      </c>
      <c r="G775" s="59">
        <f>T775*Mitigations!$K$10</f>
        <v>8</v>
      </c>
      <c r="H775" s="59">
        <f>U775*Mitigations!$K$10</f>
        <v>4</v>
      </c>
      <c r="I775" s="59">
        <f>V775*Mitigations!$K$10</f>
        <v>4</v>
      </c>
      <c r="J775" s="59">
        <f>W775*Mitigations!$K$10</f>
        <v>3</v>
      </c>
      <c r="K775" s="59">
        <f>X775*Mitigations!$L$10</f>
        <v>141</v>
      </c>
      <c r="L775" s="59">
        <f>Y775*Mitigations!$L$10</f>
        <v>23</v>
      </c>
      <c r="M775" s="59">
        <f>Z775*Mitigations!$L$10</f>
        <v>76</v>
      </c>
      <c r="N775" s="59">
        <f>AA775*Mitigations!$L$10</f>
        <v>47</v>
      </c>
      <c r="O775" s="59"/>
      <c r="P775" s="59">
        <v>12.5</v>
      </c>
      <c r="Q775" s="59">
        <v>6.7</v>
      </c>
      <c r="R775" s="59">
        <v>6.66</v>
      </c>
      <c r="S775" s="59">
        <v>6.75</v>
      </c>
      <c r="T775" s="59">
        <v>8</v>
      </c>
      <c r="U775" s="59">
        <v>4</v>
      </c>
      <c r="V775" s="59">
        <v>4</v>
      </c>
      <c r="W775" s="59">
        <v>3</v>
      </c>
      <c r="X775" s="59">
        <v>141</v>
      </c>
      <c r="Y775" s="59">
        <v>23</v>
      </c>
      <c r="Z775" s="59">
        <v>76</v>
      </c>
      <c r="AA775" s="59">
        <v>47</v>
      </c>
    </row>
    <row r="776" spans="1:27" x14ac:dyDescent="0.35">
      <c r="A776" s="59"/>
      <c r="B776" s="59"/>
      <c r="C776" s="59">
        <f>P776*Mitigations!$J$10</f>
        <v>8.1</v>
      </c>
      <c r="D776" s="59">
        <f>Q776*Mitigations!$J$10</f>
        <v>7.2</v>
      </c>
      <c r="E776" s="59">
        <f>R776*Mitigations!$J$10</f>
        <v>7.9200000000000008</v>
      </c>
      <c r="F776" s="59">
        <f>S776*Mitigations!$J$10</f>
        <v>6.75</v>
      </c>
      <c r="G776" s="59">
        <f>T776*Mitigations!$K$10</f>
        <v>6</v>
      </c>
      <c r="H776" s="59">
        <f>U776*Mitigations!$K$10</f>
        <v>3</v>
      </c>
      <c r="I776" s="59">
        <f>V776*Mitigations!$K$10</f>
        <v>1</v>
      </c>
      <c r="J776" s="59">
        <f>W776*Mitigations!$K$10</f>
        <v>10</v>
      </c>
      <c r="K776" s="59">
        <f>X776*Mitigations!$L$10</f>
        <v>116</v>
      </c>
      <c r="L776" s="59">
        <f>Y776*Mitigations!$L$10</f>
        <v>15</v>
      </c>
      <c r="M776" s="59">
        <f>Z776*Mitigations!$L$10</f>
        <v>59</v>
      </c>
      <c r="N776" s="59">
        <f>AA776*Mitigations!$L$10</f>
        <v>30</v>
      </c>
      <c r="O776" s="59"/>
      <c r="P776" s="59">
        <v>8.1</v>
      </c>
      <c r="Q776" s="59">
        <v>7.2</v>
      </c>
      <c r="R776" s="59">
        <v>7.9200000000000008</v>
      </c>
      <c r="S776" s="59">
        <v>6.75</v>
      </c>
      <c r="T776" s="59">
        <v>6</v>
      </c>
      <c r="U776" s="59">
        <v>3</v>
      </c>
      <c r="V776" s="59">
        <v>1</v>
      </c>
      <c r="W776" s="59">
        <v>10</v>
      </c>
      <c r="X776" s="59">
        <v>116</v>
      </c>
      <c r="Y776" s="59">
        <v>15</v>
      </c>
      <c r="Z776" s="59">
        <v>59</v>
      </c>
      <c r="AA776" s="59">
        <v>30</v>
      </c>
    </row>
    <row r="777" spans="1:27" x14ac:dyDescent="0.35">
      <c r="A777" s="59"/>
      <c r="B777" s="59"/>
      <c r="C777" s="59">
        <f>P777*Mitigations!$J$10</f>
        <v>8.4</v>
      </c>
      <c r="D777" s="59">
        <f>Q777*Mitigations!$J$10</f>
        <v>11</v>
      </c>
      <c r="E777" s="59">
        <f>R777*Mitigations!$J$10</f>
        <v>7.29</v>
      </c>
      <c r="F777" s="59">
        <f>S777*Mitigations!$J$10</f>
        <v>7.02</v>
      </c>
      <c r="G777" s="59">
        <f>T777*Mitigations!$K$10</f>
        <v>8</v>
      </c>
      <c r="H777" s="59">
        <f>U777*Mitigations!$K$10</f>
        <v>4</v>
      </c>
      <c r="I777" s="59">
        <f>V777*Mitigations!$K$10</f>
        <v>7</v>
      </c>
      <c r="J777" s="59">
        <f>W777*Mitigations!$K$10</f>
        <v>9</v>
      </c>
      <c r="K777" s="59">
        <f>X777*Mitigations!$L$10</f>
        <v>129</v>
      </c>
      <c r="L777" s="59">
        <f>Y777*Mitigations!$L$10</f>
        <v>48</v>
      </c>
      <c r="M777" s="59">
        <f>Z777*Mitigations!$L$10</f>
        <v>79</v>
      </c>
      <c r="N777" s="59">
        <f>AA777*Mitigations!$L$10</f>
        <v>55</v>
      </c>
      <c r="O777" s="59"/>
      <c r="P777" s="59">
        <v>8.4</v>
      </c>
      <c r="Q777" s="59">
        <v>11</v>
      </c>
      <c r="R777" s="59">
        <v>7.29</v>
      </c>
      <c r="S777" s="59">
        <v>7.02</v>
      </c>
      <c r="T777" s="59">
        <v>8</v>
      </c>
      <c r="U777" s="59">
        <v>4</v>
      </c>
      <c r="V777" s="59">
        <v>7</v>
      </c>
      <c r="W777" s="59">
        <v>9</v>
      </c>
      <c r="X777" s="59">
        <v>129</v>
      </c>
      <c r="Y777" s="59">
        <v>48</v>
      </c>
      <c r="Z777" s="59">
        <v>79</v>
      </c>
      <c r="AA777" s="59">
        <v>55</v>
      </c>
    </row>
    <row r="778" spans="1:27" x14ac:dyDescent="0.35">
      <c r="A778" s="59"/>
      <c r="B778" s="59"/>
      <c r="C778" s="59">
        <f>P778*Mitigations!$J$10</f>
        <v>11.1</v>
      </c>
      <c r="D778" s="59">
        <f>Q778*Mitigations!$J$10</f>
        <v>7.5</v>
      </c>
      <c r="E778" s="59">
        <f>R778*Mitigations!$J$10</f>
        <v>8.82</v>
      </c>
      <c r="F778" s="59">
        <f>S778*Mitigations!$J$10</f>
        <v>6.9300000000000006</v>
      </c>
      <c r="G778" s="59">
        <f>T778*Mitigations!$K$10</f>
        <v>5</v>
      </c>
      <c r="H778" s="59">
        <f>U778*Mitigations!$K$10</f>
        <v>6</v>
      </c>
      <c r="I778" s="59">
        <f>V778*Mitigations!$K$10</f>
        <v>1</v>
      </c>
      <c r="J778" s="59">
        <f>W778*Mitigations!$K$10</f>
        <v>2</v>
      </c>
      <c r="K778" s="59">
        <f>X778*Mitigations!$L$10</f>
        <v>92</v>
      </c>
      <c r="L778" s="59">
        <f>Y778*Mitigations!$L$10</f>
        <v>23</v>
      </c>
      <c r="M778" s="59">
        <f>Z778*Mitigations!$L$10</f>
        <v>79</v>
      </c>
      <c r="N778" s="59">
        <f>AA778*Mitigations!$L$10</f>
        <v>32</v>
      </c>
      <c r="O778" s="59"/>
      <c r="P778" s="59">
        <v>11.1</v>
      </c>
      <c r="Q778" s="59">
        <v>7.5</v>
      </c>
      <c r="R778" s="59">
        <v>8.82</v>
      </c>
      <c r="S778" s="59">
        <v>6.9300000000000006</v>
      </c>
      <c r="T778" s="59">
        <v>5</v>
      </c>
      <c r="U778" s="59">
        <v>6</v>
      </c>
      <c r="V778" s="59">
        <v>1</v>
      </c>
      <c r="W778" s="59">
        <v>2</v>
      </c>
      <c r="X778" s="59">
        <v>92</v>
      </c>
      <c r="Y778" s="59">
        <v>23</v>
      </c>
      <c r="Z778" s="59">
        <v>79</v>
      </c>
      <c r="AA778" s="59">
        <v>32</v>
      </c>
    </row>
    <row r="779" spans="1:27" x14ac:dyDescent="0.35">
      <c r="A779" s="59"/>
      <c r="B779" s="59"/>
      <c r="C779" s="59">
        <f>P779*Mitigations!$J$10</f>
        <v>9.1</v>
      </c>
      <c r="D779" s="59">
        <f>Q779*Mitigations!$J$10</f>
        <v>8.4</v>
      </c>
      <c r="E779" s="59">
        <f>R779*Mitigations!$J$10</f>
        <v>9</v>
      </c>
      <c r="F779" s="59">
        <f>S779*Mitigations!$J$10</f>
        <v>7.2</v>
      </c>
      <c r="G779" s="59">
        <f>T779*Mitigations!$K$10</f>
        <v>2</v>
      </c>
      <c r="H779" s="59">
        <f>U779*Mitigations!$K$10</f>
        <v>5</v>
      </c>
      <c r="I779" s="59">
        <f>V779*Mitigations!$K$10</f>
        <v>6</v>
      </c>
      <c r="J779" s="59">
        <f>W779*Mitigations!$K$10</f>
        <v>4</v>
      </c>
      <c r="K779" s="59">
        <f>X779*Mitigations!$L$10</f>
        <v>141</v>
      </c>
      <c r="L779" s="59">
        <f>Y779*Mitigations!$L$10</f>
        <v>26</v>
      </c>
      <c r="M779" s="59">
        <f>Z779*Mitigations!$L$10</f>
        <v>38</v>
      </c>
      <c r="N779" s="59">
        <f>AA779*Mitigations!$L$10</f>
        <v>34</v>
      </c>
      <c r="O779" s="59"/>
      <c r="P779" s="59">
        <v>9.1</v>
      </c>
      <c r="Q779" s="59">
        <v>8.4</v>
      </c>
      <c r="R779" s="59">
        <v>9</v>
      </c>
      <c r="S779" s="59">
        <v>7.2</v>
      </c>
      <c r="T779" s="59">
        <v>2</v>
      </c>
      <c r="U779" s="59">
        <v>5</v>
      </c>
      <c r="V779" s="59">
        <v>6</v>
      </c>
      <c r="W779" s="59">
        <v>4</v>
      </c>
      <c r="X779" s="59">
        <v>141</v>
      </c>
      <c r="Y779" s="59">
        <v>26</v>
      </c>
      <c r="Z779" s="59">
        <v>38</v>
      </c>
      <c r="AA779" s="59">
        <v>34</v>
      </c>
    </row>
    <row r="780" spans="1:27" x14ac:dyDescent="0.35">
      <c r="A780" s="59"/>
      <c r="B780" s="59"/>
      <c r="C780" s="59">
        <f>P780*Mitigations!$J$10</f>
        <v>9.1</v>
      </c>
      <c r="D780" s="59">
        <f>Q780*Mitigations!$J$10</f>
        <v>9.6</v>
      </c>
      <c r="E780" s="59">
        <f>R780*Mitigations!$J$10</f>
        <v>8.91</v>
      </c>
      <c r="F780" s="59">
        <f>S780*Mitigations!$J$10</f>
        <v>7.29</v>
      </c>
      <c r="G780" s="59">
        <f>T780*Mitigations!$K$10</f>
        <v>9</v>
      </c>
      <c r="H780" s="59">
        <f>U780*Mitigations!$K$10</f>
        <v>4</v>
      </c>
      <c r="I780" s="59">
        <f>V780*Mitigations!$K$10</f>
        <v>5</v>
      </c>
      <c r="J780" s="59">
        <f>W780*Mitigations!$K$10</f>
        <v>0</v>
      </c>
      <c r="K780" s="59">
        <f>X780*Mitigations!$L$10</f>
        <v>133</v>
      </c>
      <c r="L780" s="59">
        <f>Y780*Mitigations!$L$10</f>
        <v>30</v>
      </c>
      <c r="M780" s="59">
        <f>Z780*Mitigations!$L$10</f>
        <v>99</v>
      </c>
      <c r="N780" s="59">
        <f>AA780*Mitigations!$L$10</f>
        <v>36</v>
      </c>
      <c r="O780" s="59"/>
      <c r="P780" s="59">
        <v>9.1</v>
      </c>
      <c r="Q780" s="59">
        <v>9.6</v>
      </c>
      <c r="R780" s="59">
        <v>8.91</v>
      </c>
      <c r="S780" s="59">
        <v>7.29</v>
      </c>
      <c r="T780" s="59">
        <v>9</v>
      </c>
      <c r="U780" s="59">
        <v>4</v>
      </c>
      <c r="V780" s="59">
        <v>5</v>
      </c>
      <c r="W780" s="59">
        <v>0</v>
      </c>
      <c r="X780" s="59">
        <v>133</v>
      </c>
      <c r="Y780" s="59">
        <v>30</v>
      </c>
      <c r="Z780" s="59">
        <v>99</v>
      </c>
      <c r="AA780" s="59">
        <v>36</v>
      </c>
    </row>
    <row r="781" spans="1:27" x14ac:dyDescent="0.35">
      <c r="A781" s="59"/>
      <c r="B781" s="59"/>
      <c r="C781" s="59">
        <f>P781*Mitigations!$J$10</f>
        <v>7.4</v>
      </c>
      <c r="D781" s="59">
        <f>Q781*Mitigations!$J$10</f>
        <v>9.1999999999999993</v>
      </c>
      <c r="E781" s="59">
        <f>R781*Mitigations!$J$10</f>
        <v>7.65</v>
      </c>
      <c r="F781" s="59">
        <f>S781*Mitigations!$J$10</f>
        <v>8.5500000000000007</v>
      </c>
      <c r="G781" s="59">
        <f>T781*Mitigations!$K$10</f>
        <v>6</v>
      </c>
      <c r="H781" s="59">
        <f>U781*Mitigations!$K$10</f>
        <v>1</v>
      </c>
      <c r="I781" s="59">
        <f>V781*Mitigations!$K$10</f>
        <v>4</v>
      </c>
      <c r="J781" s="59">
        <f>W781*Mitigations!$K$10</f>
        <v>7</v>
      </c>
      <c r="K781" s="59">
        <f>X781*Mitigations!$L$10</f>
        <v>123</v>
      </c>
      <c r="L781" s="59">
        <f>Y781*Mitigations!$L$10</f>
        <v>35</v>
      </c>
      <c r="M781" s="59">
        <f>Z781*Mitigations!$L$10</f>
        <v>168</v>
      </c>
      <c r="N781" s="59">
        <f>AA781*Mitigations!$L$10</f>
        <v>63</v>
      </c>
      <c r="O781" s="59"/>
      <c r="P781" s="59">
        <v>7.4</v>
      </c>
      <c r="Q781" s="59">
        <v>9.1999999999999993</v>
      </c>
      <c r="R781" s="59">
        <v>7.65</v>
      </c>
      <c r="S781" s="59">
        <v>8.5500000000000007</v>
      </c>
      <c r="T781" s="59">
        <v>6</v>
      </c>
      <c r="U781" s="59">
        <v>1</v>
      </c>
      <c r="V781" s="59">
        <v>4</v>
      </c>
      <c r="W781" s="59">
        <v>7</v>
      </c>
      <c r="X781" s="59">
        <v>123</v>
      </c>
      <c r="Y781" s="59">
        <v>35</v>
      </c>
      <c r="Z781" s="59">
        <v>168</v>
      </c>
      <c r="AA781" s="59">
        <v>63</v>
      </c>
    </row>
    <row r="782" spans="1:27" x14ac:dyDescent="0.35">
      <c r="A782" s="59"/>
      <c r="B782" s="59"/>
      <c r="C782" s="59">
        <f>P782*Mitigations!$J$10</f>
        <v>8.1</v>
      </c>
      <c r="D782" s="59">
        <f>Q782*Mitigations!$J$10</f>
        <v>8.1</v>
      </c>
      <c r="E782" s="59">
        <f>R782*Mitigations!$J$10</f>
        <v>8.19</v>
      </c>
      <c r="F782" s="59">
        <f>S782*Mitigations!$J$10</f>
        <v>7.38</v>
      </c>
      <c r="G782" s="59">
        <f>T782*Mitigations!$K$10</f>
        <v>4</v>
      </c>
      <c r="H782" s="59">
        <f>U782*Mitigations!$K$10</f>
        <v>3</v>
      </c>
      <c r="I782" s="59">
        <f>V782*Mitigations!$K$10</f>
        <v>8</v>
      </c>
      <c r="J782" s="59">
        <f>W782*Mitigations!$K$10</f>
        <v>2</v>
      </c>
      <c r="K782" s="59">
        <f>X782*Mitigations!$L$10</f>
        <v>84</v>
      </c>
      <c r="L782" s="59">
        <f>Y782*Mitigations!$L$10</f>
        <v>46</v>
      </c>
      <c r="M782" s="59">
        <f>Z782*Mitigations!$L$10</f>
        <v>94</v>
      </c>
      <c r="N782" s="59">
        <f>AA782*Mitigations!$L$10</f>
        <v>39</v>
      </c>
      <c r="O782" s="59"/>
      <c r="P782" s="59">
        <v>8.1</v>
      </c>
      <c r="Q782" s="59">
        <v>8.1</v>
      </c>
      <c r="R782" s="59">
        <v>8.19</v>
      </c>
      <c r="S782" s="59">
        <v>7.38</v>
      </c>
      <c r="T782" s="59">
        <v>4</v>
      </c>
      <c r="U782" s="59">
        <v>3</v>
      </c>
      <c r="V782" s="59">
        <v>8</v>
      </c>
      <c r="W782" s="59">
        <v>2</v>
      </c>
      <c r="X782" s="59">
        <v>84</v>
      </c>
      <c r="Y782" s="59">
        <v>46</v>
      </c>
      <c r="Z782" s="59">
        <v>94</v>
      </c>
      <c r="AA782" s="59">
        <v>39</v>
      </c>
    </row>
    <row r="783" spans="1:27" x14ac:dyDescent="0.35">
      <c r="A783" s="59"/>
      <c r="B783" s="59"/>
      <c r="C783" s="59">
        <f>P783*Mitigations!$J$10</f>
        <v>10.7</v>
      </c>
      <c r="D783" s="59">
        <f>Q783*Mitigations!$J$10</f>
        <v>8.3000000000000007</v>
      </c>
      <c r="E783" s="59">
        <f>R783*Mitigations!$J$10</f>
        <v>9.2700000000000014</v>
      </c>
      <c r="F783" s="59">
        <f>S783*Mitigations!$J$10</f>
        <v>7.2</v>
      </c>
      <c r="G783" s="59">
        <f>T783*Mitigations!$K$10</f>
        <v>6</v>
      </c>
      <c r="H783" s="59">
        <f>U783*Mitigations!$K$10</f>
        <v>2</v>
      </c>
      <c r="I783" s="59">
        <f>V783*Mitigations!$K$10</f>
        <v>3</v>
      </c>
      <c r="J783" s="59">
        <f>W783*Mitigations!$K$10</f>
        <v>4</v>
      </c>
      <c r="K783" s="59">
        <f>X783*Mitigations!$L$10</f>
        <v>188</v>
      </c>
      <c r="L783" s="59">
        <f>Y783*Mitigations!$L$10</f>
        <v>25</v>
      </c>
      <c r="M783" s="59">
        <f>Z783*Mitigations!$L$10</f>
        <v>110</v>
      </c>
      <c r="N783" s="59">
        <f>AA783*Mitigations!$L$10</f>
        <v>54</v>
      </c>
      <c r="O783" s="59"/>
      <c r="P783" s="59">
        <v>10.7</v>
      </c>
      <c r="Q783" s="59">
        <v>8.3000000000000007</v>
      </c>
      <c r="R783" s="59">
        <v>9.2700000000000014</v>
      </c>
      <c r="S783" s="59">
        <v>7.2</v>
      </c>
      <c r="T783" s="59">
        <v>6</v>
      </c>
      <c r="U783" s="59">
        <v>2</v>
      </c>
      <c r="V783" s="59">
        <v>3</v>
      </c>
      <c r="W783" s="59">
        <v>4</v>
      </c>
      <c r="X783" s="59">
        <v>188</v>
      </c>
      <c r="Y783" s="59">
        <v>25</v>
      </c>
      <c r="Z783" s="59">
        <v>110</v>
      </c>
      <c r="AA783" s="59">
        <v>54</v>
      </c>
    </row>
    <row r="784" spans="1:27" x14ac:dyDescent="0.35">
      <c r="A784" s="59"/>
      <c r="B784" s="59"/>
      <c r="C784" s="59">
        <f>P784*Mitigations!$J$10</f>
        <v>8.1999999999999993</v>
      </c>
      <c r="D784" s="59">
        <f>Q784*Mitigations!$J$10</f>
        <v>8.6</v>
      </c>
      <c r="E784" s="59">
        <f>R784*Mitigations!$J$10</f>
        <v>8.370000000000001</v>
      </c>
      <c r="F784" s="59">
        <f>S784*Mitigations!$J$10</f>
        <v>6.9300000000000006</v>
      </c>
      <c r="G784" s="59">
        <f>T784*Mitigations!$K$10</f>
        <v>8</v>
      </c>
      <c r="H784" s="59">
        <f>U784*Mitigations!$K$10</f>
        <v>2</v>
      </c>
      <c r="I784" s="59">
        <f>V784*Mitigations!$K$10</f>
        <v>9</v>
      </c>
      <c r="J784" s="59">
        <f>W784*Mitigations!$K$10</f>
        <v>4</v>
      </c>
      <c r="K784" s="59">
        <f>X784*Mitigations!$L$10</f>
        <v>156</v>
      </c>
      <c r="L784" s="59">
        <f>Y784*Mitigations!$L$10</f>
        <v>35</v>
      </c>
      <c r="M784" s="59">
        <f>Z784*Mitigations!$L$10</f>
        <v>73</v>
      </c>
      <c r="N784" s="59">
        <f>AA784*Mitigations!$L$10</f>
        <v>52</v>
      </c>
      <c r="O784" s="59"/>
      <c r="P784" s="59">
        <v>8.1999999999999993</v>
      </c>
      <c r="Q784" s="59">
        <v>8.6</v>
      </c>
      <c r="R784" s="59">
        <v>8.370000000000001</v>
      </c>
      <c r="S784" s="59">
        <v>6.9300000000000006</v>
      </c>
      <c r="T784" s="59">
        <v>8</v>
      </c>
      <c r="U784" s="59">
        <v>2</v>
      </c>
      <c r="V784" s="59">
        <v>9</v>
      </c>
      <c r="W784" s="59">
        <v>4</v>
      </c>
      <c r="X784" s="59">
        <v>156</v>
      </c>
      <c r="Y784" s="59">
        <v>35</v>
      </c>
      <c r="Z784" s="59">
        <v>73</v>
      </c>
      <c r="AA784" s="59">
        <v>52</v>
      </c>
    </row>
    <row r="785" spans="1:27" x14ac:dyDescent="0.35">
      <c r="A785" s="59"/>
      <c r="B785" s="59"/>
      <c r="C785" s="59">
        <f>P785*Mitigations!$J$10</f>
        <v>14.5</v>
      </c>
      <c r="D785" s="59">
        <f>Q785*Mitigations!$J$10</f>
        <v>8.9</v>
      </c>
      <c r="E785" s="59">
        <f>R785*Mitigations!$J$10</f>
        <v>6.3</v>
      </c>
      <c r="F785" s="59">
        <f>S785*Mitigations!$J$10</f>
        <v>6.2100000000000009</v>
      </c>
      <c r="G785" s="59">
        <f>T785*Mitigations!$K$10</f>
        <v>6</v>
      </c>
      <c r="H785" s="59">
        <f>U785*Mitigations!$K$10</f>
        <v>3</v>
      </c>
      <c r="I785" s="59">
        <f>V785*Mitigations!$K$10</f>
        <v>5</v>
      </c>
      <c r="J785" s="59">
        <f>W785*Mitigations!$K$10</f>
        <v>3</v>
      </c>
      <c r="K785" s="59">
        <f>X785*Mitigations!$L$10</f>
        <v>54</v>
      </c>
      <c r="L785" s="59">
        <f>Y785*Mitigations!$L$10</f>
        <v>30</v>
      </c>
      <c r="M785" s="59">
        <f>Z785*Mitigations!$L$10</f>
        <v>95</v>
      </c>
      <c r="N785" s="59">
        <f>AA785*Mitigations!$L$10</f>
        <v>48</v>
      </c>
      <c r="O785" s="59"/>
      <c r="P785" s="59">
        <v>14.5</v>
      </c>
      <c r="Q785" s="59">
        <v>8.9</v>
      </c>
      <c r="R785" s="59">
        <v>6.3</v>
      </c>
      <c r="S785" s="59">
        <v>6.2100000000000009</v>
      </c>
      <c r="T785" s="59">
        <v>6</v>
      </c>
      <c r="U785" s="59">
        <v>3</v>
      </c>
      <c r="V785" s="59">
        <v>5</v>
      </c>
      <c r="W785" s="59">
        <v>3</v>
      </c>
      <c r="X785" s="59">
        <v>54</v>
      </c>
      <c r="Y785" s="59">
        <v>30</v>
      </c>
      <c r="Z785" s="59">
        <v>95</v>
      </c>
      <c r="AA785" s="59">
        <v>48</v>
      </c>
    </row>
    <row r="786" spans="1:27" x14ac:dyDescent="0.35">
      <c r="A786" s="59"/>
      <c r="B786" s="59"/>
      <c r="C786" s="59">
        <f>P786*Mitigations!$J$10</f>
        <v>9.5</v>
      </c>
      <c r="D786" s="59">
        <f>Q786*Mitigations!$J$10</f>
        <v>6.8</v>
      </c>
      <c r="E786" s="59">
        <f>R786*Mitigations!$J$10</f>
        <v>11.97</v>
      </c>
      <c r="F786" s="59">
        <f>S786*Mitigations!$J$10</f>
        <v>5.67</v>
      </c>
      <c r="G786" s="59">
        <f>T786*Mitigations!$K$10</f>
        <v>7</v>
      </c>
      <c r="H786" s="59">
        <f>U786*Mitigations!$K$10</f>
        <v>7</v>
      </c>
      <c r="I786" s="59">
        <f>V786*Mitigations!$K$10</f>
        <v>7</v>
      </c>
      <c r="J786" s="59">
        <f>W786*Mitigations!$K$10</f>
        <v>6</v>
      </c>
      <c r="K786" s="59">
        <f>X786*Mitigations!$L$10</f>
        <v>300</v>
      </c>
      <c r="L786" s="59">
        <f>Y786*Mitigations!$L$10</f>
        <v>30</v>
      </c>
      <c r="M786" s="59">
        <f>Z786*Mitigations!$L$10</f>
        <v>132</v>
      </c>
      <c r="N786" s="59">
        <f>AA786*Mitigations!$L$10</f>
        <v>32</v>
      </c>
      <c r="O786" s="59"/>
      <c r="P786" s="59">
        <v>9.5</v>
      </c>
      <c r="Q786" s="59">
        <v>6.8</v>
      </c>
      <c r="R786" s="59">
        <v>11.97</v>
      </c>
      <c r="S786" s="59">
        <v>5.67</v>
      </c>
      <c r="T786" s="59">
        <v>7</v>
      </c>
      <c r="U786" s="59">
        <v>7</v>
      </c>
      <c r="V786" s="59">
        <v>7</v>
      </c>
      <c r="W786" s="59">
        <v>6</v>
      </c>
      <c r="X786" s="59">
        <v>300</v>
      </c>
      <c r="Y786" s="59">
        <v>30</v>
      </c>
      <c r="Z786" s="59">
        <v>132</v>
      </c>
      <c r="AA786" s="59">
        <v>32</v>
      </c>
    </row>
    <row r="787" spans="1:27" x14ac:dyDescent="0.35">
      <c r="A787" s="59"/>
      <c r="B787" s="59"/>
      <c r="C787" s="59">
        <f>P787*Mitigations!$J$10</f>
        <v>13.1</v>
      </c>
      <c r="D787" s="59">
        <f>Q787*Mitigations!$J$10</f>
        <v>6.6</v>
      </c>
      <c r="E787" s="59">
        <f>R787*Mitigations!$J$10</f>
        <v>12.15</v>
      </c>
      <c r="F787" s="59">
        <f>S787*Mitigations!$J$10</f>
        <v>8.5500000000000007</v>
      </c>
      <c r="G787" s="59">
        <f>T787*Mitigations!$K$10</f>
        <v>6</v>
      </c>
      <c r="H787" s="59">
        <f>U787*Mitigations!$K$10</f>
        <v>1</v>
      </c>
      <c r="I787" s="59">
        <f>V787*Mitigations!$K$10</f>
        <v>2</v>
      </c>
      <c r="J787" s="59">
        <f>W787*Mitigations!$K$10</f>
        <v>5</v>
      </c>
      <c r="K787" s="59">
        <f>X787*Mitigations!$L$10</f>
        <v>143</v>
      </c>
      <c r="L787" s="59">
        <f>Y787*Mitigations!$L$10</f>
        <v>67</v>
      </c>
      <c r="M787" s="59">
        <f>Z787*Mitigations!$L$10</f>
        <v>68</v>
      </c>
      <c r="N787" s="59">
        <f>AA787*Mitigations!$L$10</f>
        <v>26</v>
      </c>
      <c r="O787" s="59"/>
      <c r="P787" s="59">
        <v>13.1</v>
      </c>
      <c r="Q787" s="59">
        <v>6.6</v>
      </c>
      <c r="R787" s="59">
        <v>12.15</v>
      </c>
      <c r="S787" s="59">
        <v>8.5500000000000007</v>
      </c>
      <c r="T787" s="59">
        <v>6</v>
      </c>
      <c r="U787" s="59">
        <v>1</v>
      </c>
      <c r="V787" s="59">
        <v>2</v>
      </c>
      <c r="W787" s="59">
        <v>5</v>
      </c>
      <c r="X787" s="59">
        <v>143</v>
      </c>
      <c r="Y787" s="59">
        <v>67</v>
      </c>
      <c r="Z787" s="59">
        <v>68</v>
      </c>
      <c r="AA787" s="59">
        <v>26</v>
      </c>
    </row>
    <row r="788" spans="1:27" x14ac:dyDescent="0.35">
      <c r="A788" s="59"/>
      <c r="B788" s="59"/>
      <c r="C788" s="59">
        <f>P788*Mitigations!$J$10</f>
        <v>7.6</v>
      </c>
      <c r="D788" s="59">
        <f>Q788*Mitigations!$J$10</f>
        <v>8.8000000000000007</v>
      </c>
      <c r="E788" s="59">
        <f>R788*Mitigations!$J$10</f>
        <v>7.2</v>
      </c>
      <c r="F788" s="59">
        <f>S788*Mitigations!$J$10</f>
        <v>8.4600000000000009</v>
      </c>
      <c r="G788" s="59">
        <f>T788*Mitigations!$K$10</f>
        <v>5</v>
      </c>
      <c r="H788" s="59">
        <f>U788*Mitigations!$K$10</f>
        <v>3</v>
      </c>
      <c r="I788" s="59">
        <f>V788*Mitigations!$K$10</f>
        <v>4</v>
      </c>
      <c r="J788" s="59">
        <f>W788*Mitigations!$K$10</f>
        <v>6</v>
      </c>
      <c r="K788" s="59">
        <f>X788*Mitigations!$L$10</f>
        <v>83</v>
      </c>
      <c r="L788" s="59">
        <f>Y788*Mitigations!$L$10</f>
        <v>51</v>
      </c>
      <c r="M788" s="59">
        <f>Z788*Mitigations!$L$10</f>
        <v>146</v>
      </c>
      <c r="N788" s="59">
        <f>AA788*Mitigations!$L$10</f>
        <v>41</v>
      </c>
      <c r="O788" s="59"/>
      <c r="P788" s="59">
        <v>7.6</v>
      </c>
      <c r="Q788" s="59">
        <v>8.8000000000000007</v>
      </c>
      <c r="R788" s="59">
        <v>7.2</v>
      </c>
      <c r="S788" s="59">
        <v>8.4600000000000009</v>
      </c>
      <c r="T788" s="59">
        <v>5</v>
      </c>
      <c r="U788" s="59">
        <v>3</v>
      </c>
      <c r="V788" s="59">
        <v>4</v>
      </c>
      <c r="W788" s="59">
        <v>6</v>
      </c>
      <c r="X788" s="59">
        <v>83</v>
      </c>
      <c r="Y788" s="59">
        <v>51</v>
      </c>
      <c r="Z788" s="59">
        <v>146</v>
      </c>
      <c r="AA788" s="59">
        <v>41</v>
      </c>
    </row>
    <row r="789" spans="1:27" x14ac:dyDescent="0.35">
      <c r="A789" s="59"/>
      <c r="B789" s="59"/>
      <c r="C789" s="59">
        <f>P789*Mitigations!$J$10</f>
        <v>12</v>
      </c>
      <c r="D789" s="59">
        <f>Q789*Mitigations!$J$10</f>
        <v>7.7</v>
      </c>
      <c r="E789" s="59">
        <f>R789*Mitigations!$J$10</f>
        <v>9.18</v>
      </c>
      <c r="F789" s="59">
        <f>S789*Mitigations!$J$10</f>
        <v>6.9300000000000006</v>
      </c>
      <c r="G789" s="59">
        <f>T789*Mitigations!$K$10</f>
        <v>5</v>
      </c>
      <c r="H789" s="59">
        <f>U789*Mitigations!$K$10</f>
        <v>4</v>
      </c>
      <c r="I789" s="59">
        <f>V789*Mitigations!$K$10</f>
        <v>2</v>
      </c>
      <c r="J789" s="59">
        <f>W789*Mitigations!$K$10</f>
        <v>2</v>
      </c>
      <c r="K789" s="59">
        <f>X789*Mitigations!$L$10</f>
        <v>205</v>
      </c>
      <c r="L789" s="59">
        <f>Y789*Mitigations!$L$10</f>
        <v>21</v>
      </c>
      <c r="M789" s="59">
        <f>Z789*Mitigations!$L$10</f>
        <v>96</v>
      </c>
      <c r="N789" s="59">
        <f>AA789*Mitigations!$L$10</f>
        <v>32</v>
      </c>
      <c r="O789" s="59"/>
      <c r="P789" s="59">
        <v>12</v>
      </c>
      <c r="Q789" s="59">
        <v>7.7</v>
      </c>
      <c r="R789" s="59">
        <v>9.18</v>
      </c>
      <c r="S789" s="59">
        <v>6.9300000000000006</v>
      </c>
      <c r="T789" s="59">
        <v>5</v>
      </c>
      <c r="U789" s="59">
        <v>4</v>
      </c>
      <c r="V789" s="59">
        <v>2</v>
      </c>
      <c r="W789" s="59">
        <v>2</v>
      </c>
      <c r="X789" s="59">
        <v>205</v>
      </c>
      <c r="Y789" s="59">
        <v>21</v>
      </c>
      <c r="Z789" s="59">
        <v>96</v>
      </c>
      <c r="AA789" s="59">
        <v>32</v>
      </c>
    </row>
    <row r="790" spans="1:27" x14ac:dyDescent="0.35">
      <c r="A790" s="59"/>
      <c r="B790" s="59"/>
      <c r="C790" s="59">
        <f>P790*Mitigations!$J$10</f>
        <v>11.6</v>
      </c>
      <c r="D790" s="59">
        <f>Q790*Mitigations!$J$10</f>
        <v>7.5</v>
      </c>
      <c r="E790" s="59">
        <f>R790*Mitigations!$J$10</f>
        <v>9.3600000000000012</v>
      </c>
      <c r="F790" s="59">
        <f>S790*Mitigations!$J$10</f>
        <v>7.4700000000000006</v>
      </c>
      <c r="G790" s="59">
        <f>T790*Mitigations!$K$10</f>
        <v>8</v>
      </c>
      <c r="H790" s="59">
        <f>U790*Mitigations!$K$10</f>
        <v>2</v>
      </c>
      <c r="I790" s="59">
        <f>V790*Mitigations!$K$10</f>
        <v>6</v>
      </c>
      <c r="J790" s="59">
        <f>W790*Mitigations!$K$10</f>
        <v>7</v>
      </c>
      <c r="K790" s="59">
        <f>X790*Mitigations!$L$10</f>
        <v>208</v>
      </c>
      <c r="L790" s="59">
        <f>Y790*Mitigations!$L$10</f>
        <v>21</v>
      </c>
      <c r="M790" s="59">
        <f>Z790*Mitigations!$L$10</f>
        <v>63</v>
      </c>
      <c r="N790" s="59">
        <f>AA790*Mitigations!$L$10</f>
        <v>29</v>
      </c>
      <c r="O790" s="59"/>
      <c r="P790" s="59">
        <v>11.6</v>
      </c>
      <c r="Q790" s="59">
        <v>7.5</v>
      </c>
      <c r="R790" s="59">
        <v>9.3600000000000012</v>
      </c>
      <c r="S790" s="59">
        <v>7.4700000000000006</v>
      </c>
      <c r="T790" s="59">
        <v>8</v>
      </c>
      <c r="U790" s="59">
        <v>2</v>
      </c>
      <c r="V790" s="59">
        <v>6</v>
      </c>
      <c r="W790" s="59">
        <v>7</v>
      </c>
      <c r="X790" s="59">
        <v>208</v>
      </c>
      <c r="Y790" s="59">
        <v>21</v>
      </c>
      <c r="Z790" s="59">
        <v>63</v>
      </c>
      <c r="AA790" s="59">
        <v>29</v>
      </c>
    </row>
    <row r="791" spans="1:27" x14ac:dyDescent="0.35">
      <c r="A791" s="59"/>
      <c r="B791" s="59"/>
      <c r="C791" s="59">
        <f>P791*Mitigations!$J$10</f>
        <v>7.2</v>
      </c>
      <c r="D791" s="59">
        <f>Q791*Mitigations!$J$10</f>
        <v>7.3</v>
      </c>
      <c r="E791" s="59">
        <f>R791*Mitigations!$J$10</f>
        <v>13.5</v>
      </c>
      <c r="F791" s="59">
        <f>S791*Mitigations!$J$10</f>
        <v>8.370000000000001</v>
      </c>
      <c r="G791" s="59">
        <f>T791*Mitigations!$K$10</f>
        <v>4</v>
      </c>
      <c r="H791" s="59">
        <f>U791*Mitigations!$K$10</f>
        <v>1</v>
      </c>
      <c r="I791" s="59">
        <f>V791*Mitigations!$K$10</f>
        <v>1</v>
      </c>
      <c r="J791" s="59">
        <f>W791*Mitigations!$K$10</f>
        <v>5</v>
      </c>
      <c r="K791" s="59">
        <f>X791*Mitigations!$L$10</f>
        <v>69</v>
      </c>
      <c r="L791" s="59">
        <f>Y791*Mitigations!$L$10</f>
        <v>54</v>
      </c>
      <c r="M791" s="59">
        <f>Z791*Mitigations!$L$10</f>
        <v>51</v>
      </c>
      <c r="N791" s="59">
        <f>AA791*Mitigations!$L$10</f>
        <v>41</v>
      </c>
      <c r="O791" s="59"/>
      <c r="P791" s="59">
        <v>7.2</v>
      </c>
      <c r="Q791" s="59">
        <v>7.3</v>
      </c>
      <c r="R791" s="59">
        <v>13.5</v>
      </c>
      <c r="S791" s="59">
        <v>8.370000000000001</v>
      </c>
      <c r="T791" s="59">
        <v>4</v>
      </c>
      <c r="U791" s="59">
        <v>1</v>
      </c>
      <c r="V791" s="59">
        <v>1</v>
      </c>
      <c r="W791" s="59">
        <v>5</v>
      </c>
      <c r="X791" s="59">
        <v>69</v>
      </c>
      <c r="Y791" s="59">
        <v>54</v>
      </c>
      <c r="Z791" s="59">
        <v>51</v>
      </c>
      <c r="AA791" s="59">
        <v>41</v>
      </c>
    </row>
    <row r="792" spans="1:27" x14ac:dyDescent="0.35">
      <c r="A792" s="59"/>
      <c r="B792" s="59"/>
      <c r="C792" s="59">
        <f>P792*Mitigations!$J$10</f>
        <v>15.9</v>
      </c>
      <c r="D792" s="59">
        <f>Q792*Mitigations!$J$10</f>
        <v>7.5</v>
      </c>
      <c r="E792" s="59">
        <f>R792*Mitigations!$J$10</f>
        <v>9.99</v>
      </c>
      <c r="F792" s="59">
        <f>S792*Mitigations!$J$10</f>
        <v>7.38</v>
      </c>
      <c r="G792" s="59">
        <f>T792*Mitigations!$K$10</f>
        <v>0</v>
      </c>
      <c r="H792" s="59">
        <f>U792*Mitigations!$K$10</f>
        <v>2</v>
      </c>
      <c r="I792" s="59">
        <f>V792*Mitigations!$K$10</f>
        <v>6</v>
      </c>
      <c r="J792" s="59">
        <f>W792*Mitigations!$K$10</f>
        <v>4</v>
      </c>
      <c r="K792" s="59">
        <f>X792*Mitigations!$L$10</f>
        <v>98</v>
      </c>
      <c r="L792" s="59">
        <f>Y792*Mitigations!$L$10</f>
        <v>66</v>
      </c>
      <c r="M792" s="59">
        <f>Z792*Mitigations!$L$10</f>
        <v>78</v>
      </c>
      <c r="N792" s="59">
        <f>AA792*Mitigations!$L$10</f>
        <v>54</v>
      </c>
      <c r="O792" s="59"/>
      <c r="P792" s="59">
        <v>15.9</v>
      </c>
      <c r="Q792" s="59">
        <v>7.5</v>
      </c>
      <c r="R792" s="59">
        <v>9.99</v>
      </c>
      <c r="S792" s="59">
        <v>7.38</v>
      </c>
      <c r="T792" s="59">
        <v>0</v>
      </c>
      <c r="U792" s="59">
        <v>2</v>
      </c>
      <c r="V792" s="59">
        <v>6</v>
      </c>
      <c r="W792" s="59">
        <v>4</v>
      </c>
      <c r="X792" s="59">
        <v>98</v>
      </c>
      <c r="Y792" s="59">
        <v>66</v>
      </c>
      <c r="Z792" s="59">
        <v>78</v>
      </c>
      <c r="AA792" s="59">
        <v>54</v>
      </c>
    </row>
    <row r="793" spans="1:27" x14ac:dyDescent="0.35">
      <c r="A793" s="59"/>
      <c r="B793" s="59"/>
      <c r="C793" s="59">
        <f>P793*Mitigations!$J$10</f>
        <v>11.4</v>
      </c>
      <c r="D793" s="59">
        <f>Q793*Mitigations!$J$10</f>
        <v>8.4</v>
      </c>
      <c r="E793" s="59">
        <f>R793*Mitigations!$J$10</f>
        <v>8.01</v>
      </c>
      <c r="F793" s="59">
        <f>S793*Mitigations!$J$10</f>
        <v>6.9300000000000006</v>
      </c>
      <c r="G793" s="59">
        <f>T793*Mitigations!$K$10</f>
        <v>6</v>
      </c>
      <c r="H793" s="59">
        <f>U793*Mitigations!$K$10</f>
        <v>3</v>
      </c>
      <c r="I793" s="59">
        <f>V793*Mitigations!$K$10</f>
        <v>3</v>
      </c>
      <c r="J793" s="59">
        <f>W793*Mitigations!$K$10</f>
        <v>6</v>
      </c>
      <c r="K793" s="59">
        <f>X793*Mitigations!$L$10</f>
        <v>114</v>
      </c>
      <c r="L793" s="59">
        <f>Y793*Mitigations!$L$10</f>
        <v>41</v>
      </c>
      <c r="M793" s="59">
        <f>Z793*Mitigations!$L$10</f>
        <v>136</v>
      </c>
      <c r="N793" s="59">
        <f>AA793*Mitigations!$L$10</f>
        <v>49</v>
      </c>
      <c r="O793" s="59"/>
      <c r="P793" s="59">
        <v>11.4</v>
      </c>
      <c r="Q793" s="59">
        <v>8.4</v>
      </c>
      <c r="R793" s="59">
        <v>8.01</v>
      </c>
      <c r="S793" s="59">
        <v>6.9300000000000006</v>
      </c>
      <c r="T793" s="59">
        <v>6</v>
      </c>
      <c r="U793" s="59">
        <v>3</v>
      </c>
      <c r="V793" s="59">
        <v>3</v>
      </c>
      <c r="W793" s="59">
        <v>6</v>
      </c>
      <c r="X793" s="59">
        <v>114</v>
      </c>
      <c r="Y793" s="59">
        <v>41</v>
      </c>
      <c r="Z793" s="59">
        <v>136</v>
      </c>
      <c r="AA793" s="59">
        <v>49</v>
      </c>
    </row>
    <row r="794" spans="1:27" x14ac:dyDescent="0.35">
      <c r="A794" s="59"/>
      <c r="B794" s="59"/>
      <c r="C794" s="59">
        <f>P794*Mitigations!$J$10</f>
        <v>9.6999999999999993</v>
      </c>
      <c r="D794" s="59">
        <f>Q794*Mitigations!$J$10</f>
        <v>7.9</v>
      </c>
      <c r="E794" s="59">
        <f>R794*Mitigations!$J$10</f>
        <v>9.18</v>
      </c>
      <c r="F794" s="59">
        <f>S794*Mitigations!$J$10</f>
        <v>7.38</v>
      </c>
      <c r="G794" s="59">
        <f>T794*Mitigations!$K$10</f>
        <v>4</v>
      </c>
      <c r="H794" s="59">
        <f>U794*Mitigations!$K$10</f>
        <v>3</v>
      </c>
      <c r="I794" s="59">
        <f>V794*Mitigations!$K$10</f>
        <v>3</v>
      </c>
      <c r="J794" s="59">
        <f>W794*Mitigations!$K$10</f>
        <v>5</v>
      </c>
      <c r="K794" s="59">
        <f>X794*Mitigations!$L$10</f>
        <v>109</v>
      </c>
      <c r="L794" s="59">
        <f>Y794*Mitigations!$L$10</f>
        <v>51</v>
      </c>
      <c r="M794" s="59">
        <f>Z794*Mitigations!$L$10</f>
        <v>98</v>
      </c>
      <c r="N794" s="59">
        <f>AA794*Mitigations!$L$10</f>
        <v>48</v>
      </c>
      <c r="O794" s="59"/>
      <c r="P794" s="59">
        <v>9.6999999999999993</v>
      </c>
      <c r="Q794" s="59">
        <v>7.9</v>
      </c>
      <c r="R794" s="59">
        <v>9.18</v>
      </c>
      <c r="S794" s="59">
        <v>7.38</v>
      </c>
      <c r="T794" s="59">
        <v>4</v>
      </c>
      <c r="U794" s="59">
        <v>3</v>
      </c>
      <c r="V794" s="59">
        <v>3</v>
      </c>
      <c r="W794" s="59">
        <v>5</v>
      </c>
      <c r="X794" s="59">
        <v>109</v>
      </c>
      <c r="Y794" s="59">
        <v>51</v>
      </c>
      <c r="Z794" s="59">
        <v>98</v>
      </c>
      <c r="AA794" s="59">
        <v>48</v>
      </c>
    </row>
    <row r="795" spans="1:27" x14ac:dyDescent="0.35">
      <c r="A795" s="59"/>
      <c r="B795" s="59"/>
      <c r="C795" s="59">
        <f>P795*Mitigations!$J$10</f>
        <v>9.6999999999999993</v>
      </c>
      <c r="D795" s="59">
        <f>Q795*Mitigations!$J$10</f>
        <v>7.7</v>
      </c>
      <c r="E795" s="59">
        <f>R795*Mitigations!$J$10</f>
        <v>8.64</v>
      </c>
      <c r="F795" s="59">
        <f>S795*Mitigations!$J$10</f>
        <v>6.75</v>
      </c>
      <c r="G795" s="59">
        <f>T795*Mitigations!$K$10</f>
        <v>5</v>
      </c>
      <c r="H795" s="59">
        <f>U795*Mitigations!$K$10</f>
        <v>2</v>
      </c>
      <c r="I795" s="59">
        <f>V795*Mitigations!$K$10</f>
        <v>4</v>
      </c>
      <c r="J795" s="59">
        <f>W795*Mitigations!$K$10</f>
        <v>8</v>
      </c>
      <c r="K795" s="59">
        <f>X795*Mitigations!$L$10</f>
        <v>352</v>
      </c>
      <c r="L795" s="59">
        <f>Y795*Mitigations!$L$10</f>
        <v>31</v>
      </c>
      <c r="M795" s="59">
        <f>Z795*Mitigations!$L$10</f>
        <v>60</v>
      </c>
      <c r="N795" s="59">
        <f>AA795*Mitigations!$L$10</f>
        <v>48</v>
      </c>
      <c r="O795" s="59"/>
      <c r="P795" s="59">
        <v>9.6999999999999993</v>
      </c>
      <c r="Q795" s="59">
        <v>7.7</v>
      </c>
      <c r="R795" s="59">
        <v>8.64</v>
      </c>
      <c r="S795" s="59">
        <v>6.75</v>
      </c>
      <c r="T795" s="59">
        <v>5</v>
      </c>
      <c r="U795" s="59">
        <v>2</v>
      </c>
      <c r="V795" s="59">
        <v>4</v>
      </c>
      <c r="W795" s="59">
        <v>8</v>
      </c>
      <c r="X795" s="59">
        <v>352</v>
      </c>
      <c r="Y795" s="59">
        <v>31</v>
      </c>
      <c r="Z795" s="59">
        <v>60</v>
      </c>
      <c r="AA795" s="59">
        <v>48</v>
      </c>
    </row>
    <row r="796" spans="1:27" x14ac:dyDescent="0.35">
      <c r="A796" s="59"/>
      <c r="B796" s="59"/>
      <c r="C796" s="59">
        <f>P796*Mitigations!$J$10</f>
        <v>11.4</v>
      </c>
      <c r="D796" s="59">
        <f>Q796*Mitigations!$J$10</f>
        <v>8.8000000000000007</v>
      </c>
      <c r="E796" s="59">
        <f>R796*Mitigations!$J$10</f>
        <v>10.44</v>
      </c>
      <c r="F796" s="59">
        <f>S796*Mitigations!$J$10</f>
        <v>5.8500000000000005</v>
      </c>
      <c r="G796" s="59">
        <f>T796*Mitigations!$K$10</f>
        <v>5</v>
      </c>
      <c r="H796" s="59">
        <f>U796*Mitigations!$K$10</f>
        <v>0</v>
      </c>
      <c r="I796" s="59">
        <f>V796*Mitigations!$K$10</f>
        <v>3</v>
      </c>
      <c r="J796" s="59">
        <f>W796*Mitigations!$K$10</f>
        <v>4</v>
      </c>
      <c r="K796" s="59">
        <f>X796*Mitigations!$L$10</f>
        <v>153</v>
      </c>
      <c r="L796" s="59">
        <f>Y796*Mitigations!$L$10</f>
        <v>40</v>
      </c>
      <c r="M796" s="59">
        <f>Z796*Mitigations!$L$10</f>
        <v>81</v>
      </c>
      <c r="N796" s="59">
        <f>AA796*Mitigations!$L$10</f>
        <v>26</v>
      </c>
      <c r="O796" s="59"/>
      <c r="P796" s="59">
        <v>11.4</v>
      </c>
      <c r="Q796" s="59">
        <v>8.8000000000000007</v>
      </c>
      <c r="R796" s="59">
        <v>10.44</v>
      </c>
      <c r="S796" s="59">
        <v>5.8500000000000005</v>
      </c>
      <c r="T796" s="59">
        <v>5</v>
      </c>
      <c r="U796" s="59">
        <v>0</v>
      </c>
      <c r="V796" s="59">
        <v>3</v>
      </c>
      <c r="W796" s="59">
        <v>4</v>
      </c>
      <c r="X796" s="59">
        <v>153</v>
      </c>
      <c r="Y796" s="59">
        <v>40</v>
      </c>
      <c r="Z796" s="59">
        <v>81</v>
      </c>
      <c r="AA796" s="59">
        <v>26</v>
      </c>
    </row>
    <row r="797" spans="1:27" x14ac:dyDescent="0.35">
      <c r="A797" s="59"/>
      <c r="B797" s="59"/>
      <c r="C797" s="59">
        <f>P797*Mitigations!$J$10</f>
        <v>8.1</v>
      </c>
      <c r="D797" s="59">
        <f>Q797*Mitigations!$J$10</f>
        <v>8.3000000000000007</v>
      </c>
      <c r="E797" s="59">
        <f>R797*Mitigations!$J$10</f>
        <v>10.35</v>
      </c>
      <c r="F797" s="59">
        <f>S797*Mitigations!$J$10</f>
        <v>6.75</v>
      </c>
      <c r="G797" s="59">
        <f>T797*Mitigations!$K$10</f>
        <v>1</v>
      </c>
      <c r="H797" s="59">
        <f>U797*Mitigations!$K$10</f>
        <v>3</v>
      </c>
      <c r="I797" s="59">
        <f>V797*Mitigations!$K$10</f>
        <v>4</v>
      </c>
      <c r="J797" s="59">
        <f>W797*Mitigations!$K$10</f>
        <v>6</v>
      </c>
      <c r="K797" s="59">
        <f>X797*Mitigations!$L$10</f>
        <v>133</v>
      </c>
      <c r="L797" s="59">
        <f>Y797*Mitigations!$L$10</f>
        <v>47</v>
      </c>
      <c r="M797" s="59">
        <f>Z797*Mitigations!$L$10</f>
        <v>42</v>
      </c>
      <c r="N797" s="59">
        <f>AA797*Mitigations!$L$10</f>
        <v>51</v>
      </c>
      <c r="O797" s="59"/>
      <c r="P797" s="59">
        <v>8.1</v>
      </c>
      <c r="Q797" s="59">
        <v>8.3000000000000007</v>
      </c>
      <c r="R797" s="59">
        <v>10.35</v>
      </c>
      <c r="S797" s="59">
        <v>6.75</v>
      </c>
      <c r="T797" s="59">
        <v>1</v>
      </c>
      <c r="U797" s="59">
        <v>3</v>
      </c>
      <c r="V797" s="59">
        <v>4</v>
      </c>
      <c r="W797" s="59">
        <v>6</v>
      </c>
      <c r="X797" s="59">
        <v>133</v>
      </c>
      <c r="Y797" s="59">
        <v>47</v>
      </c>
      <c r="Z797" s="59">
        <v>42</v>
      </c>
      <c r="AA797" s="59">
        <v>51</v>
      </c>
    </row>
    <row r="798" spans="1:27" x14ac:dyDescent="0.35">
      <c r="A798" s="59"/>
      <c r="B798" s="59"/>
      <c r="C798" s="59">
        <f>P798*Mitigations!$J$10</f>
        <v>7.6</v>
      </c>
      <c r="D798" s="59">
        <f>Q798*Mitigations!$J$10</f>
        <v>8.1</v>
      </c>
      <c r="E798" s="59">
        <f>R798*Mitigations!$J$10</f>
        <v>7.74</v>
      </c>
      <c r="F798" s="59">
        <f>S798*Mitigations!$J$10</f>
        <v>6.03</v>
      </c>
      <c r="G798" s="59">
        <f>T798*Mitigations!$K$10</f>
        <v>11</v>
      </c>
      <c r="H798" s="59">
        <f>U798*Mitigations!$K$10</f>
        <v>6</v>
      </c>
      <c r="I798" s="59">
        <f>V798*Mitigations!$K$10</f>
        <v>6</v>
      </c>
      <c r="J798" s="59">
        <f>W798*Mitigations!$K$10</f>
        <v>10</v>
      </c>
      <c r="K798" s="59">
        <f>X798*Mitigations!$L$10</f>
        <v>73</v>
      </c>
      <c r="L798" s="59">
        <f>Y798*Mitigations!$L$10</f>
        <v>44</v>
      </c>
      <c r="M798" s="59">
        <f>Z798*Mitigations!$L$10</f>
        <v>106</v>
      </c>
      <c r="N798" s="59">
        <f>AA798*Mitigations!$L$10</f>
        <v>118</v>
      </c>
      <c r="O798" s="59"/>
      <c r="P798" s="59">
        <v>7.6</v>
      </c>
      <c r="Q798" s="59">
        <v>8.1</v>
      </c>
      <c r="R798" s="59">
        <v>7.74</v>
      </c>
      <c r="S798" s="59">
        <v>6.03</v>
      </c>
      <c r="T798" s="59">
        <v>11</v>
      </c>
      <c r="U798" s="59">
        <v>6</v>
      </c>
      <c r="V798" s="59">
        <v>6</v>
      </c>
      <c r="W798" s="59">
        <v>10</v>
      </c>
      <c r="X798" s="59">
        <v>73</v>
      </c>
      <c r="Y798" s="59">
        <v>44</v>
      </c>
      <c r="Z798" s="59">
        <v>106</v>
      </c>
      <c r="AA798" s="59">
        <v>118</v>
      </c>
    </row>
    <row r="799" spans="1:27" x14ac:dyDescent="0.35">
      <c r="A799" s="59"/>
      <c r="B799" s="59"/>
      <c r="C799" s="59">
        <f>P799*Mitigations!$J$10</f>
        <v>9.1999999999999993</v>
      </c>
      <c r="D799" s="59">
        <f>Q799*Mitigations!$J$10</f>
        <v>10.4</v>
      </c>
      <c r="E799" s="59">
        <f>R799*Mitigations!$J$10</f>
        <v>9.18</v>
      </c>
      <c r="F799" s="59">
        <f>S799*Mitigations!$J$10</f>
        <v>6.75</v>
      </c>
      <c r="G799" s="59">
        <f>T799*Mitigations!$K$10</f>
        <v>4</v>
      </c>
      <c r="H799" s="59">
        <f>U799*Mitigations!$K$10</f>
        <v>3</v>
      </c>
      <c r="I799" s="59">
        <f>V799*Mitigations!$K$10</f>
        <v>1</v>
      </c>
      <c r="J799" s="59">
        <f>W799*Mitigations!$K$10</f>
        <v>5</v>
      </c>
      <c r="K799" s="59">
        <f>X799*Mitigations!$L$10</f>
        <v>121</v>
      </c>
      <c r="L799" s="59">
        <f>Y799*Mitigations!$L$10</f>
        <v>33</v>
      </c>
      <c r="M799" s="59">
        <f>Z799*Mitigations!$L$10</f>
        <v>53</v>
      </c>
      <c r="N799" s="59">
        <f>AA799*Mitigations!$L$10</f>
        <v>44</v>
      </c>
      <c r="O799" s="59"/>
      <c r="P799" s="59">
        <v>9.1999999999999993</v>
      </c>
      <c r="Q799" s="59">
        <v>10.4</v>
      </c>
      <c r="R799" s="59">
        <v>9.18</v>
      </c>
      <c r="S799" s="59">
        <v>6.75</v>
      </c>
      <c r="T799" s="59">
        <v>4</v>
      </c>
      <c r="U799" s="59">
        <v>3</v>
      </c>
      <c r="V799" s="59">
        <v>1</v>
      </c>
      <c r="W799" s="59">
        <v>5</v>
      </c>
      <c r="X799" s="59">
        <v>121</v>
      </c>
      <c r="Y799" s="59">
        <v>33</v>
      </c>
      <c r="Z799" s="59">
        <v>53</v>
      </c>
      <c r="AA799" s="59">
        <v>44</v>
      </c>
    </row>
    <row r="800" spans="1:27" x14ac:dyDescent="0.35">
      <c r="A800" s="59"/>
      <c r="B800" s="59"/>
      <c r="C800" s="59">
        <f>P800*Mitigations!$J$10</f>
        <v>10.6</v>
      </c>
      <c r="D800" s="59">
        <f>Q800*Mitigations!$J$10</f>
        <v>8.1999999999999993</v>
      </c>
      <c r="E800" s="59">
        <f>R800*Mitigations!$J$10</f>
        <v>10.26</v>
      </c>
      <c r="F800" s="59">
        <f>S800*Mitigations!$J$10</f>
        <v>8.64</v>
      </c>
      <c r="G800" s="59">
        <f>T800*Mitigations!$K$10</f>
        <v>5</v>
      </c>
      <c r="H800" s="59">
        <f>U800*Mitigations!$K$10</f>
        <v>2</v>
      </c>
      <c r="I800" s="59">
        <f>V800*Mitigations!$K$10</f>
        <v>4</v>
      </c>
      <c r="J800" s="59">
        <f>W800*Mitigations!$K$10</f>
        <v>6</v>
      </c>
      <c r="K800" s="59">
        <f>X800*Mitigations!$L$10</f>
        <v>191</v>
      </c>
      <c r="L800" s="59">
        <f>Y800*Mitigations!$L$10</f>
        <v>23</v>
      </c>
      <c r="M800" s="59">
        <f>Z800*Mitigations!$L$10</f>
        <v>97</v>
      </c>
      <c r="N800" s="59">
        <f>AA800*Mitigations!$L$10</f>
        <v>95</v>
      </c>
      <c r="O800" s="59"/>
      <c r="P800" s="59">
        <v>10.6</v>
      </c>
      <c r="Q800" s="59">
        <v>8.1999999999999993</v>
      </c>
      <c r="R800" s="59">
        <v>10.26</v>
      </c>
      <c r="S800" s="59">
        <v>8.64</v>
      </c>
      <c r="T800" s="59">
        <v>5</v>
      </c>
      <c r="U800" s="59">
        <v>2</v>
      </c>
      <c r="V800" s="59">
        <v>4</v>
      </c>
      <c r="W800" s="59">
        <v>6</v>
      </c>
      <c r="X800" s="59">
        <v>191</v>
      </c>
      <c r="Y800" s="59">
        <v>23</v>
      </c>
      <c r="Z800" s="59">
        <v>97</v>
      </c>
      <c r="AA800" s="59">
        <v>95</v>
      </c>
    </row>
    <row r="801" spans="1:27" x14ac:dyDescent="0.35">
      <c r="A801" s="59"/>
      <c r="B801" s="59"/>
      <c r="C801" s="59">
        <f>P801*Mitigations!$J$10</f>
        <v>11.6</v>
      </c>
      <c r="D801" s="59">
        <f>Q801*Mitigations!$J$10</f>
        <v>6.8</v>
      </c>
      <c r="E801" s="59">
        <f>R801*Mitigations!$J$10</f>
        <v>12.24</v>
      </c>
      <c r="F801" s="59">
        <f>S801*Mitigations!$J$10</f>
        <v>7.29</v>
      </c>
      <c r="G801" s="59">
        <f>T801*Mitigations!$K$10</f>
        <v>5</v>
      </c>
      <c r="H801" s="59">
        <f>U801*Mitigations!$K$10</f>
        <v>4</v>
      </c>
      <c r="I801" s="59">
        <f>V801*Mitigations!$K$10</f>
        <v>7</v>
      </c>
      <c r="J801" s="59">
        <f>W801*Mitigations!$K$10</f>
        <v>9</v>
      </c>
      <c r="K801" s="59">
        <f>X801*Mitigations!$L$10</f>
        <v>227</v>
      </c>
      <c r="L801" s="59">
        <f>Y801*Mitigations!$L$10</f>
        <v>75</v>
      </c>
      <c r="M801" s="59">
        <f>Z801*Mitigations!$L$10</f>
        <v>81</v>
      </c>
      <c r="N801" s="59">
        <f>AA801*Mitigations!$L$10</f>
        <v>78</v>
      </c>
      <c r="O801" s="59"/>
      <c r="P801" s="59">
        <v>11.6</v>
      </c>
      <c r="Q801" s="59">
        <v>6.8</v>
      </c>
      <c r="R801" s="59">
        <v>12.24</v>
      </c>
      <c r="S801" s="59">
        <v>7.29</v>
      </c>
      <c r="T801" s="59">
        <v>5</v>
      </c>
      <c r="U801" s="59">
        <v>4</v>
      </c>
      <c r="V801" s="59">
        <v>7</v>
      </c>
      <c r="W801" s="59">
        <v>9</v>
      </c>
      <c r="X801" s="59">
        <v>227</v>
      </c>
      <c r="Y801" s="59">
        <v>75</v>
      </c>
      <c r="Z801" s="59">
        <v>81</v>
      </c>
      <c r="AA801" s="59">
        <v>78</v>
      </c>
    </row>
    <row r="802" spans="1:27" x14ac:dyDescent="0.35">
      <c r="A802" s="59"/>
      <c r="B802" s="59"/>
      <c r="C802" s="59">
        <f>P802*Mitigations!$J$10</f>
        <v>9</v>
      </c>
      <c r="D802" s="59">
        <f>Q802*Mitigations!$J$10</f>
        <v>7</v>
      </c>
      <c r="E802" s="59">
        <f>R802*Mitigations!$J$10</f>
        <v>7.4700000000000006</v>
      </c>
      <c r="F802" s="59">
        <f>S802*Mitigations!$J$10</f>
        <v>7.65</v>
      </c>
      <c r="G802" s="59">
        <f>T802*Mitigations!$K$10</f>
        <v>6</v>
      </c>
      <c r="H802" s="59">
        <f>U802*Mitigations!$K$10</f>
        <v>4</v>
      </c>
      <c r="I802" s="59">
        <f>V802*Mitigations!$K$10</f>
        <v>6</v>
      </c>
      <c r="J802" s="59">
        <f>W802*Mitigations!$K$10</f>
        <v>3</v>
      </c>
      <c r="K802" s="59">
        <f>X802*Mitigations!$L$10</f>
        <v>72</v>
      </c>
      <c r="L802" s="59">
        <f>Y802*Mitigations!$L$10</f>
        <v>65</v>
      </c>
      <c r="M802" s="59">
        <f>Z802*Mitigations!$L$10</f>
        <v>143</v>
      </c>
      <c r="N802" s="59">
        <f>AA802*Mitigations!$L$10</f>
        <v>33</v>
      </c>
      <c r="O802" s="59"/>
      <c r="P802" s="59">
        <v>9</v>
      </c>
      <c r="Q802" s="59">
        <v>7</v>
      </c>
      <c r="R802" s="59">
        <v>7.4700000000000006</v>
      </c>
      <c r="S802" s="59">
        <v>7.65</v>
      </c>
      <c r="T802" s="59">
        <v>6</v>
      </c>
      <c r="U802" s="59">
        <v>4</v>
      </c>
      <c r="V802" s="59">
        <v>6</v>
      </c>
      <c r="W802" s="59">
        <v>3</v>
      </c>
      <c r="X802" s="59">
        <v>72</v>
      </c>
      <c r="Y802" s="59">
        <v>65</v>
      </c>
      <c r="Z802" s="59">
        <v>143</v>
      </c>
      <c r="AA802" s="59">
        <v>33</v>
      </c>
    </row>
    <row r="803" spans="1:27" x14ac:dyDescent="0.35">
      <c r="A803" s="59"/>
      <c r="B803" s="59"/>
      <c r="C803" s="59">
        <f>P803*Mitigations!$J$10</f>
        <v>8.9</v>
      </c>
      <c r="D803" s="59">
        <f>Q803*Mitigations!$J$10</f>
        <v>5.7</v>
      </c>
      <c r="E803" s="59">
        <f>R803*Mitigations!$J$10</f>
        <v>9.2700000000000014</v>
      </c>
      <c r="F803" s="59">
        <f>S803*Mitigations!$J$10</f>
        <v>9.629999999999999</v>
      </c>
      <c r="G803" s="59">
        <f>T803*Mitigations!$K$10</f>
        <v>6</v>
      </c>
      <c r="H803" s="59">
        <f>U803*Mitigations!$K$10</f>
        <v>5</v>
      </c>
      <c r="I803" s="59">
        <f>V803*Mitigations!$K$10</f>
        <v>4</v>
      </c>
      <c r="J803" s="59">
        <f>W803*Mitigations!$K$10</f>
        <v>3</v>
      </c>
      <c r="K803" s="59">
        <f>X803*Mitigations!$L$10</f>
        <v>124</v>
      </c>
      <c r="L803" s="59">
        <f>Y803*Mitigations!$L$10</f>
        <v>52</v>
      </c>
      <c r="M803" s="59">
        <f>Z803*Mitigations!$L$10</f>
        <v>47</v>
      </c>
      <c r="N803" s="59">
        <f>AA803*Mitigations!$L$10</f>
        <v>37</v>
      </c>
      <c r="O803" s="59"/>
      <c r="P803" s="59">
        <v>8.9</v>
      </c>
      <c r="Q803" s="59">
        <v>5.7</v>
      </c>
      <c r="R803" s="59">
        <v>9.2700000000000014</v>
      </c>
      <c r="S803" s="59">
        <v>9.629999999999999</v>
      </c>
      <c r="T803" s="59">
        <v>6</v>
      </c>
      <c r="U803" s="59">
        <v>5</v>
      </c>
      <c r="V803" s="59">
        <v>4</v>
      </c>
      <c r="W803" s="59">
        <v>3</v>
      </c>
      <c r="X803" s="59">
        <v>124</v>
      </c>
      <c r="Y803" s="59">
        <v>52</v>
      </c>
      <c r="Z803" s="59">
        <v>47</v>
      </c>
      <c r="AA803" s="59">
        <v>37</v>
      </c>
    </row>
    <row r="804" spans="1:27" x14ac:dyDescent="0.35">
      <c r="A804" s="59"/>
      <c r="B804" s="59"/>
      <c r="C804" s="59">
        <f>P804*Mitigations!$J$10</f>
        <v>12.6</v>
      </c>
      <c r="D804" s="59">
        <f>Q804*Mitigations!$J$10</f>
        <v>7.6</v>
      </c>
      <c r="E804" s="59">
        <f>R804*Mitigations!$J$10</f>
        <v>10.08</v>
      </c>
      <c r="F804" s="59">
        <f>S804*Mitigations!$J$10</f>
        <v>8.4600000000000009</v>
      </c>
      <c r="G804" s="59">
        <f>T804*Mitigations!$K$10</f>
        <v>5</v>
      </c>
      <c r="H804" s="59">
        <f>U804*Mitigations!$K$10</f>
        <v>2</v>
      </c>
      <c r="I804" s="59">
        <f>V804*Mitigations!$K$10</f>
        <v>7</v>
      </c>
      <c r="J804" s="59">
        <f>W804*Mitigations!$K$10</f>
        <v>9</v>
      </c>
      <c r="K804" s="59">
        <f>X804*Mitigations!$L$10</f>
        <v>180</v>
      </c>
      <c r="L804" s="59">
        <f>Y804*Mitigations!$L$10</f>
        <v>41</v>
      </c>
      <c r="M804" s="59">
        <f>Z804*Mitigations!$L$10</f>
        <v>76</v>
      </c>
      <c r="N804" s="59">
        <f>AA804*Mitigations!$L$10</f>
        <v>73</v>
      </c>
      <c r="O804" s="59"/>
      <c r="P804" s="59">
        <v>12.6</v>
      </c>
      <c r="Q804" s="59">
        <v>7.6</v>
      </c>
      <c r="R804" s="59">
        <v>10.08</v>
      </c>
      <c r="S804" s="59">
        <v>8.4600000000000009</v>
      </c>
      <c r="T804" s="59">
        <v>5</v>
      </c>
      <c r="U804" s="59">
        <v>2</v>
      </c>
      <c r="V804" s="59">
        <v>7</v>
      </c>
      <c r="W804" s="59">
        <v>9</v>
      </c>
      <c r="X804" s="59">
        <v>180</v>
      </c>
      <c r="Y804" s="59">
        <v>41</v>
      </c>
      <c r="Z804" s="59">
        <v>76</v>
      </c>
      <c r="AA804" s="59">
        <v>73</v>
      </c>
    </row>
    <row r="805" spans="1:27" x14ac:dyDescent="0.35">
      <c r="A805" s="59"/>
      <c r="B805" s="59"/>
      <c r="C805" s="59">
        <f>P805*Mitigations!$J$10</f>
        <v>9.6999999999999993</v>
      </c>
      <c r="D805" s="59">
        <f>Q805*Mitigations!$J$10</f>
        <v>8.8000000000000007</v>
      </c>
      <c r="E805" s="59">
        <f>R805*Mitigations!$J$10</f>
        <v>8.4600000000000009</v>
      </c>
      <c r="F805" s="59">
        <f>S805*Mitigations!$J$10</f>
        <v>6.9300000000000006</v>
      </c>
      <c r="G805" s="59">
        <f>T805*Mitigations!$K$10</f>
        <v>4</v>
      </c>
      <c r="H805" s="59">
        <f>U805*Mitigations!$K$10</f>
        <v>8</v>
      </c>
      <c r="I805" s="59">
        <f>V805*Mitigations!$K$10</f>
        <v>4</v>
      </c>
      <c r="J805" s="59">
        <f>W805*Mitigations!$K$10</f>
        <v>1</v>
      </c>
      <c r="K805" s="59">
        <f>X805*Mitigations!$L$10</f>
        <v>43</v>
      </c>
      <c r="L805" s="59">
        <f>Y805*Mitigations!$L$10</f>
        <v>45</v>
      </c>
      <c r="M805" s="59">
        <f>Z805*Mitigations!$L$10</f>
        <v>86</v>
      </c>
      <c r="N805" s="59">
        <f>AA805*Mitigations!$L$10</f>
        <v>59</v>
      </c>
      <c r="O805" s="59"/>
      <c r="P805" s="59">
        <v>9.6999999999999993</v>
      </c>
      <c r="Q805" s="59">
        <v>8.8000000000000007</v>
      </c>
      <c r="R805" s="59">
        <v>8.4600000000000009</v>
      </c>
      <c r="S805" s="59">
        <v>6.9300000000000006</v>
      </c>
      <c r="T805" s="59">
        <v>4</v>
      </c>
      <c r="U805" s="59">
        <v>8</v>
      </c>
      <c r="V805" s="59">
        <v>4</v>
      </c>
      <c r="W805" s="59">
        <v>1</v>
      </c>
      <c r="X805" s="59">
        <v>43</v>
      </c>
      <c r="Y805" s="59">
        <v>45</v>
      </c>
      <c r="Z805" s="59">
        <v>86</v>
      </c>
      <c r="AA805" s="59">
        <v>59</v>
      </c>
    </row>
    <row r="806" spans="1:27" x14ac:dyDescent="0.35">
      <c r="A806" s="59"/>
      <c r="B806" s="59"/>
      <c r="C806" s="59">
        <f>P806*Mitigations!$J$10</f>
        <v>12</v>
      </c>
      <c r="D806" s="59">
        <f>Q806*Mitigations!$J$10</f>
        <v>8.1</v>
      </c>
      <c r="E806" s="59">
        <f>R806*Mitigations!$J$10</f>
        <v>6.84</v>
      </c>
      <c r="F806" s="59">
        <f>S806*Mitigations!$J$10</f>
        <v>8.01</v>
      </c>
      <c r="G806" s="59">
        <f>T806*Mitigations!$K$10</f>
        <v>7</v>
      </c>
      <c r="H806" s="59">
        <f>U806*Mitigations!$K$10</f>
        <v>4</v>
      </c>
      <c r="I806" s="59">
        <f>V806*Mitigations!$K$10</f>
        <v>10</v>
      </c>
      <c r="J806" s="59">
        <f>W806*Mitigations!$K$10</f>
        <v>2</v>
      </c>
      <c r="K806" s="59">
        <f>X806*Mitigations!$L$10</f>
        <v>152</v>
      </c>
      <c r="L806" s="59">
        <f>Y806*Mitigations!$L$10</f>
        <v>25</v>
      </c>
      <c r="M806" s="59">
        <f>Z806*Mitigations!$L$10</f>
        <v>58</v>
      </c>
      <c r="N806" s="59">
        <f>AA806*Mitigations!$L$10</f>
        <v>28</v>
      </c>
      <c r="O806" s="59"/>
      <c r="P806" s="59">
        <v>12</v>
      </c>
      <c r="Q806" s="59">
        <v>8.1</v>
      </c>
      <c r="R806" s="59">
        <v>6.84</v>
      </c>
      <c r="S806" s="59">
        <v>8.01</v>
      </c>
      <c r="T806" s="59">
        <v>7</v>
      </c>
      <c r="U806" s="59">
        <v>4</v>
      </c>
      <c r="V806" s="59">
        <v>10</v>
      </c>
      <c r="W806" s="59">
        <v>2</v>
      </c>
      <c r="X806" s="59">
        <v>152</v>
      </c>
      <c r="Y806" s="59">
        <v>25</v>
      </c>
      <c r="Z806" s="59">
        <v>58</v>
      </c>
      <c r="AA806" s="59">
        <v>28</v>
      </c>
    </row>
    <row r="807" spans="1:27" x14ac:dyDescent="0.35">
      <c r="A807" s="59"/>
      <c r="B807" s="59"/>
      <c r="C807" s="59">
        <f>P807*Mitigations!$J$10</f>
        <v>9</v>
      </c>
      <c r="D807" s="59">
        <f>Q807*Mitigations!$J$10</f>
        <v>9.6</v>
      </c>
      <c r="E807" s="59">
        <f>R807*Mitigations!$J$10</f>
        <v>7.65</v>
      </c>
      <c r="F807" s="59">
        <f>S807*Mitigations!$J$10</f>
        <v>8.64</v>
      </c>
      <c r="G807" s="59">
        <f>T807*Mitigations!$K$10</f>
        <v>5</v>
      </c>
      <c r="H807" s="59">
        <f>U807*Mitigations!$K$10</f>
        <v>5</v>
      </c>
      <c r="I807" s="59">
        <f>V807*Mitigations!$K$10</f>
        <v>6</v>
      </c>
      <c r="J807" s="59">
        <f>W807*Mitigations!$K$10</f>
        <v>8</v>
      </c>
      <c r="K807" s="59">
        <f>X807*Mitigations!$L$10</f>
        <v>71</v>
      </c>
      <c r="L807" s="59">
        <f>Y807*Mitigations!$L$10</f>
        <v>56</v>
      </c>
      <c r="M807" s="59">
        <f>Z807*Mitigations!$L$10</f>
        <v>64</v>
      </c>
      <c r="N807" s="59">
        <f>AA807*Mitigations!$L$10</f>
        <v>54</v>
      </c>
      <c r="O807" s="59"/>
      <c r="P807" s="59">
        <v>9</v>
      </c>
      <c r="Q807" s="59">
        <v>9.6</v>
      </c>
      <c r="R807" s="59">
        <v>7.65</v>
      </c>
      <c r="S807" s="59">
        <v>8.64</v>
      </c>
      <c r="T807" s="59">
        <v>5</v>
      </c>
      <c r="U807" s="59">
        <v>5</v>
      </c>
      <c r="V807" s="59">
        <v>6</v>
      </c>
      <c r="W807" s="59">
        <v>8</v>
      </c>
      <c r="X807" s="59">
        <v>71</v>
      </c>
      <c r="Y807" s="59">
        <v>56</v>
      </c>
      <c r="Z807" s="59">
        <v>64</v>
      </c>
      <c r="AA807" s="59">
        <v>54</v>
      </c>
    </row>
    <row r="808" spans="1:27" x14ac:dyDescent="0.35">
      <c r="A808" s="59"/>
      <c r="B808" s="59"/>
      <c r="C808" s="59">
        <f>P808*Mitigations!$J$10</f>
        <v>8.1</v>
      </c>
      <c r="D808" s="59">
        <f>Q808*Mitigations!$J$10</f>
        <v>6.4</v>
      </c>
      <c r="E808" s="59">
        <f>R808*Mitigations!$J$10</f>
        <v>12.33</v>
      </c>
      <c r="F808" s="59">
        <f>S808*Mitigations!$J$10</f>
        <v>6.39</v>
      </c>
      <c r="G808" s="59">
        <f>T808*Mitigations!$K$10</f>
        <v>4</v>
      </c>
      <c r="H808" s="59">
        <f>U808*Mitigations!$K$10</f>
        <v>5</v>
      </c>
      <c r="I808" s="59">
        <f>V808*Mitigations!$K$10</f>
        <v>4</v>
      </c>
      <c r="J808" s="59">
        <f>W808*Mitigations!$K$10</f>
        <v>4</v>
      </c>
      <c r="K808" s="59">
        <f>X808*Mitigations!$L$10</f>
        <v>159</v>
      </c>
      <c r="L808" s="59">
        <f>Y808*Mitigations!$L$10</f>
        <v>42</v>
      </c>
      <c r="M808" s="59">
        <f>Z808*Mitigations!$L$10</f>
        <v>104</v>
      </c>
      <c r="N808" s="59">
        <f>AA808*Mitigations!$L$10</f>
        <v>43</v>
      </c>
      <c r="O808" s="59"/>
      <c r="P808" s="59">
        <v>8.1</v>
      </c>
      <c r="Q808" s="59">
        <v>6.4</v>
      </c>
      <c r="R808" s="59">
        <v>12.33</v>
      </c>
      <c r="S808" s="59">
        <v>6.39</v>
      </c>
      <c r="T808" s="59">
        <v>4</v>
      </c>
      <c r="U808" s="59">
        <v>5</v>
      </c>
      <c r="V808" s="59">
        <v>4</v>
      </c>
      <c r="W808" s="59">
        <v>4</v>
      </c>
      <c r="X808" s="59">
        <v>159</v>
      </c>
      <c r="Y808" s="59">
        <v>42</v>
      </c>
      <c r="Z808" s="59">
        <v>104</v>
      </c>
      <c r="AA808" s="59">
        <v>43</v>
      </c>
    </row>
    <row r="809" spans="1:27" x14ac:dyDescent="0.35">
      <c r="A809" s="59"/>
      <c r="B809" s="59"/>
      <c r="C809" s="59">
        <f>P809*Mitigations!$J$10</f>
        <v>10.9</v>
      </c>
      <c r="D809" s="59">
        <f>Q809*Mitigations!$J$10</f>
        <v>10.6</v>
      </c>
      <c r="E809" s="59">
        <f>R809*Mitigations!$J$10</f>
        <v>8.91</v>
      </c>
      <c r="F809" s="59">
        <f>S809*Mitigations!$J$10</f>
        <v>6.75</v>
      </c>
      <c r="G809" s="59">
        <f>T809*Mitigations!$K$10</f>
        <v>5</v>
      </c>
      <c r="H809" s="59">
        <f>U809*Mitigations!$K$10</f>
        <v>2</v>
      </c>
      <c r="I809" s="59">
        <f>V809*Mitigations!$K$10</f>
        <v>4</v>
      </c>
      <c r="J809" s="59">
        <f>W809*Mitigations!$K$10</f>
        <v>6</v>
      </c>
      <c r="K809" s="59">
        <f>X809*Mitigations!$L$10</f>
        <v>126</v>
      </c>
      <c r="L809" s="59">
        <f>Y809*Mitigations!$L$10</f>
        <v>32</v>
      </c>
      <c r="M809" s="59">
        <f>Z809*Mitigations!$L$10</f>
        <v>173</v>
      </c>
      <c r="N809" s="59">
        <f>AA809*Mitigations!$L$10</f>
        <v>34</v>
      </c>
      <c r="O809" s="59"/>
      <c r="P809" s="59">
        <v>10.9</v>
      </c>
      <c r="Q809" s="59">
        <v>10.6</v>
      </c>
      <c r="R809" s="59">
        <v>8.91</v>
      </c>
      <c r="S809" s="59">
        <v>6.75</v>
      </c>
      <c r="T809" s="59">
        <v>5</v>
      </c>
      <c r="U809" s="59">
        <v>2</v>
      </c>
      <c r="V809" s="59">
        <v>4</v>
      </c>
      <c r="W809" s="59">
        <v>6</v>
      </c>
      <c r="X809" s="59">
        <v>126</v>
      </c>
      <c r="Y809" s="59">
        <v>32</v>
      </c>
      <c r="Z809" s="59">
        <v>173</v>
      </c>
      <c r="AA809" s="59">
        <v>34</v>
      </c>
    </row>
    <row r="810" spans="1:27" x14ac:dyDescent="0.35">
      <c r="A810" s="59"/>
      <c r="B810" s="59"/>
      <c r="C810" s="59">
        <f>P810*Mitigations!$J$10</f>
        <v>8.5</v>
      </c>
      <c r="D810" s="59">
        <f>Q810*Mitigations!$J$10</f>
        <v>6.9</v>
      </c>
      <c r="E810" s="59">
        <f>R810*Mitigations!$J$10</f>
        <v>8.73</v>
      </c>
      <c r="F810" s="59">
        <f>S810*Mitigations!$J$10</f>
        <v>7.4700000000000006</v>
      </c>
      <c r="G810" s="59">
        <f>T810*Mitigations!$K$10</f>
        <v>4</v>
      </c>
      <c r="H810" s="59">
        <f>U810*Mitigations!$K$10</f>
        <v>4</v>
      </c>
      <c r="I810" s="59">
        <f>V810*Mitigations!$K$10</f>
        <v>3</v>
      </c>
      <c r="J810" s="59">
        <f>W810*Mitigations!$K$10</f>
        <v>5</v>
      </c>
      <c r="K810" s="59">
        <f>X810*Mitigations!$L$10</f>
        <v>99</v>
      </c>
      <c r="L810" s="59">
        <f>Y810*Mitigations!$L$10</f>
        <v>36</v>
      </c>
      <c r="M810" s="59">
        <f>Z810*Mitigations!$L$10</f>
        <v>78</v>
      </c>
      <c r="N810" s="59">
        <f>AA810*Mitigations!$L$10</f>
        <v>78</v>
      </c>
      <c r="O810" s="59"/>
      <c r="P810" s="59">
        <v>8.5</v>
      </c>
      <c r="Q810" s="59">
        <v>6.9</v>
      </c>
      <c r="R810" s="59">
        <v>8.73</v>
      </c>
      <c r="S810" s="59">
        <v>7.4700000000000006</v>
      </c>
      <c r="T810" s="59">
        <v>4</v>
      </c>
      <c r="U810" s="59">
        <v>4</v>
      </c>
      <c r="V810" s="59">
        <v>3</v>
      </c>
      <c r="W810" s="59">
        <v>5</v>
      </c>
      <c r="X810" s="59">
        <v>99</v>
      </c>
      <c r="Y810" s="59">
        <v>36</v>
      </c>
      <c r="Z810" s="59">
        <v>78</v>
      </c>
      <c r="AA810" s="59">
        <v>78</v>
      </c>
    </row>
    <row r="811" spans="1:27" x14ac:dyDescent="0.35">
      <c r="A811" s="59"/>
      <c r="B811" s="59"/>
      <c r="C811" s="59">
        <f>P811*Mitigations!$J$10</f>
        <v>7.2</v>
      </c>
      <c r="D811" s="59">
        <f>Q811*Mitigations!$J$10</f>
        <v>6.9</v>
      </c>
      <c r="E811" s="59">
        <f>R811*Mitigations!$J$10</f>
        <v>10.98</v>
      </c>
      <c r="F811" s="59">
        <f>S811*Mitigations!$J$10</f>
        <v>9</v>
      </c>
      <c r="G811" s="59">
        <f>T811*Mitigations!$K$10</f>
        <v>3</v>
      </c>
      <c r="H811" s="59">
        <f>U811*Mitigations!$K$10</f>
        <v>4</v>
      </c>
      <c r="I811" s="59">
        <f>V811*Mitigations!$K$10</f>
        <v>3</v>
      </c>
      <c r="J811" s="59">
        <f>W811*Mitigations!$K$10</f>
        <v>9</v>
      </c>
      <c r="K811" s="59">
        <f>X811*Mitigations!$L$10</f>
        <v>126</v>
      </c>
      <c r="L811" s="59">
        <f>Y811*Mitigations!$L$10</f>
        <v>52</v>
      </c>
      <c r="M811" s="59">
        <f>Z811*Mitigations!$L$10</f>
        <v>61</v>
      </c>
      <c r="N811" s="59">
        <f>AA811*Mitigations!$L$10</f>
        <v>94</v>
      </c>
      <c r="O811" s="59"/>
      <c r="P811" s="59">
        <v>7.2</v>
      </c>
      <c r="Q811" s="59">
        <v>6.9</v>
      </c>
      <c r="R811" s="59">
        <v>10.98</v>
      </c>
      <c r="S811" s="59">
        <v>9</v>
      </c>
      <c r="T811" s="59">
        <v>3</v>
      </c>
      <c r="U811" s="59">
        <v>4</v>
      </c>
      <c r="V811" s="59">
        <v>3</v>
      </c>
      <c r="W811" s="59">
        <v>9</v>
      </c>
      <c r="X811" s="59">
        <v>126</v>
      </c>
      <c r="Y811" s="59">
        <v>52</v>
      </c>
      <c r="Z811" s="59">
        <v>61</v>
      </c>
      <c r="AA811" s="59">
        <v>94</v>
      </c>
    </row>
    <row r="812" spans="1:27" x14ac:dyDescent="0.35">
      <c r="A812" s="59"/>
      <c r="B812" s="59"/>
      <c r="C812" s="59">
        <f>P812*Mitigations!$J$10</f>
        <v>8.5</v>
      </c>
      <c r="D812" s="59">
        <f>Q812*Mitigations!$J$10</f>
        <v>9.6</v>
      </c>
      <c r="E812" s="59">
        <f>R812*Mitigations!$J$10</f>
        <v>8.4600000000000009</v>
      </c>
      <c r="F812" s="59">
        <f>S812*Mitigations!$J$10</f>
        <v>7.5600000000000005</v>
      </c>
      <c r="G812" s="59">
        <f>T812*Mitigations!$K$10</f>
        <v>11</v>
      </c>
      <c r="H812" s="59">
        <f>U812*Mitigations!$K$10</f>
        <v>3</v>
      </c>
      <c r="I812" s="59">
        <f>V812*Mitigations!$K$10</f>
        <v>0</v>
      </c>
      <c r="J812" s="59">
        <f>W812*Mitigations!$K$10</f>
        <v>3</v>
      </c>
      <c r="K812" s="59">
        <f>X812*Mitigations!$L$10</f>
        <v>117</v>
      </c>
      <c r="L812" s="59">
        <f>Y812*Mitigations!$L$10</f>
        <v>15</v>
      </c>
      <c r="M812" s="59">
        <f>Z812*Mitigations!$L$10</f>
        <v>83</v>
      </c>
      <c r="N812" s="59">
        <f>AA812*Mitigations!$L$10</f>
        <v>83</v>
      </c>
      <c r="O812" s="59"/>
      <c r="P812" s="59">
        <v>8.5</v>
      </c>
      <c r="Q812" s="59">
        <v>9.6</v>
      </c>
      <c r="R812" s="59">
        <v>8.4600000000000009</v>
      </c>
      <c r="S812" s="59">
        <v>7.5600000000000005</v>
      </c>
      <c r="T812" s="59">
        <v>11</v>
      </c>
      <c r="U812" s="59">
        <v>3</v>
      </c>
      <c r="V812" s="59">
        <v>0</v>
      </c>
      <c r="W812" s="59">
        <v>3</v>
      </c>
      <c r="X812" s="59">
        <v>117</v>
      </c>
      <c r="Y812" s="59">
        <v>15</v>
      </c>
      <c r="Z812" s="59">
        <v>83</v>
      </c>
      <c r="AA812" s="59">
        <v>83</v>
      </c>
    </row>
    <row r="813" spans="1:27" x14ac:dyDescent="0.35">
      <c r="A813" s="59"/>
      <c r="B813" s="59"/>
      <c r="C813" s="59">
        <f>P813*Mitigations!$J$10</f>
        <v>13.3</v>
      </c>
      <c r="D813" s="59">
        <f>Q813*Mitigations!$J$10</f>
        <v>8.1999999999999993</v>
      </c>
      <c r="E813" s="59">
        <f>R813*Mitigations!$J$10</f>
        <v>7.11</v>
      </c>
      <c r="F813" s="59">
        <f>S813*Mitigations!$J$10</f>
        <v>6.39</v>
      </c>
      <c r="G813" s="59">
        <f>T813*Mitigations!$K$10</f>
        <v>10</v>
      </c>
      <c r="H813" s="59">
        <f>U813*Mitigations!$K$10</f>
        <v>7</v>
      </c>
      <c r="I813" s="59">
        <f>V813*Mitigations!$K$10</f>
        <v>3</v>
      </c>
      <c r="J813" s="59">
        <f>W813*Mitigations!$K$10</f>
        <v>8</v>
      </c>
      <c r="K813" s="59">
        <f>X813*Mitigations!$L$10</f>
        <v>171</v>
      </c>
      <c r="L813" s="59">
        <f>Y813*Mitigations!$L$10</f>
        <v>41</v>
      </c>
      <c r="M813" s="59">
        <f>Z813*Mitigations!$L$10</f>
        <v>104</v>
      </c>
      <c r="N813" s="59">
        <f>AA813*Mitigations!$L$10</f>
        <v>40</v>
      </c>
      <c r="O813" s="59"/>
      <c r="P813" s="59">
        <v>13.3</v>
      </c>
      <c r="Q813" s="59">
        <v>8.1999999999999993</v>
      </c>
      <c r="R813" s="59">
        <v>7.11</v>
      </c>
      <c r="S813" s="59">
        <v>6.39</v>
      </c>
      <c r="T813" s="59">
        <v>10</v>
      </c>
      <c r="U813" s="59">
        <v>7</v>
      </c>
      <c r="V813" s="59">
        <v>3</v>
      </c>
      <c r="W813" s="59">
        <v>8</v>
      </c>
      <c r="X813" s="59">
        <v>171</v>
      </c>
      <c r="Y813" s="59">
        <v>41</v>
      </c>
      <c r="Z813" s="59">
        <v>104</v>
      </c>
      <c r="AA813" s="59">
        <v>40</v>
      </c>
    </row>
    <row r="814" spans="1:27" x14ac:dyDescent="0.35">
      <c r="A814" s="59"/>
      <c r="B814" s="59"/>
      <c r="C814" s="59">
        <f>P814*Mitigations!$J$10</f>
        <v>8.6999999999999993</v>
      </c>
      <c r="D814" s="59">
        <f>Q814*Mitigations!$J$10</f>
        <v>9.1999999999999993</v>
      </c>
      <c r="E814" s="59">
        <f>R814*Mitigations!$J$10</f>
        <v>10.98</v>
      </c>
      <c r="F814" s="59">
        <f>S814*Mitigations!$J$10</f>
        <v>8.64</v>
      </c>
      <c r="G814" s="59">
        <f>T814*Mitigations!$K$10</f>
        <v>6</v>
      </c>
      <c r="H814" s="59">
        <f>U814*Mitigations!$K$10</f>
        <v>4</v>
      </c>
      <c r="I814" s="59">
        <f>V814*Mitigations!$K$10</f>
        <v>8</v>
      </c>
      <c r="J814" s="59">
        <f>W814*Mitigations!$K$10</f>
        <v>5</v>
      </c>
      <c r="K814" s="59">
        <f>X814*Mitigations!$L$10</f>
        <v>86</v>
      </c>
      <c r="L814" s="59">
        <f>Y814*Mitigations!$L$10</f>
        <v>20</v>
      </c>
      <c r="M814" s="59">
        <f>Z814*Mitigations!$L$10</f>
        <v>49</v>
      </c>
      <c r="N814" s="59">
        <f>AA814*Mitigations!$L$10</f>
        <v>41</v>
      </c>
      <c r="O814" s="59"/>
      <c r="P814" s="59">
        <v>8.6999999999999993</v>
      </c>
      <c r="Q814" s="59">
        <v>9.1999999999999993</v>
      </c>
      <c r="R814" s="59">
        <v>10.98</v>
      </c>
      <c r="S814" s="59">
        <v>8.64</v>
      </c>
      <c r="T814" s="59">
        <v>6</v>
      </c>
      <c r="U814" s="59">
        <v>4</v>
      </c>
      <c r="V814" s="59">
        <v>8</v>
      </c>
      <c r="W814" s="59">
        <v>5</v>
      </c>
      <c r="X814" s="59">
        <v>86</v>
      </c>
      <c r="Y814" s="59">
        <v>20</v>
      </c>
      <c r="Z814" s="59">
        <v>49</v>
      </c>
      <c r="AA814" s="59">
        <v>41</v>
      </c>
    </row>
    <row r="815" spans="1:27" x14ac:dyDescent="0.35">
      <c r="A815" s="59"/>
      <c r="B815" s="59"/>
      <c r="C815" s="59">
        <f>P815*Mitigations!$J$10</f>
        <v>9.1</v>
      </c>
      <c r="D815" s="59">
        <f>Q815*Mitigations!$J$10</f>
        <v>10.3</v>
      </c>
      <c r="E815" s="59">
        <f>R815*Mitigations!$J$10</f>
        <v>8.64</v>
      </c>
      <c r="F815" s="59">
        <f>S815*Mitigations!$J$10</f>
        <v>6.75</v>
      </c>
      <c r="G815" s="59">
        <f>T815*Mitigations!$K$10</f>
        <v>5</v>
      </c>
      <c r="H815" s="59">
        <f>U815*Mitigations!$K$10</f>
        <v>2</v>
      </c>
      <c r="I815" s="59">
        <f>V815*Mitigations!$K$10</f>
        <v>5</v>
      </c>
      <c r="J815" s="59">
        <f>W815*Mitigations!$K$10</f>
        <v>6</v>
      </c>
      <c r="K815" s="59">
        <f>X815*Mitigations!$L$10</f>
        <v>168</v>
      </c>
      <c r="L815" s="59">
        <f>Y815*Mitigations!$L$10</f>
        <v>23</v>
      </c>
      <c r="M815" s="59">
        <f>Z815*Mitigations!$L$10</f>
        <v>58</v>
      </c>
      <c r="N815" s="59">
        <f>AA815*Mitigations!$L$10</f>
        <v>69</v>
      </c>
      <c r="O815" s="59"/>
      <c r="P815" s="59">
        <v>9.1</v>
      </c>
      <c r="Q815" s="59">
        <v>10.3</v>
      </c>
      <c r="R815" s="59">
        <v>8.64</v>
      </c>
      <c r="S815" s="59">
        <v>6.75</v>
      </c>
      <c r="T815" s="59">
        <v>5</v>
      </c>
      <c r="U815" s="59">
        <v>2</v>
      </c>
      <c r="V815" s="59">
        <v>5</v>
      </c>
      <c r="W815" s="59">
        <v>6</v>
      </c>
      <c r="X815" s="59">
        <v>168</v>
      </c>
      <c r="Y815" s="59">
        <v>23</v>
      </c>
      <c r="Z815" s="59">
        <v>58</v>
      </c>
      <c r="AA815" s="59">
        <v>69</v>
      </c>
    </row>
    <row r="816" spans="1:27" x14ac:dyDescent="0.35">
      <c r="A816" s="59"/>
      <c r="B816" s="59"/>
      <c r="C816" s="59">
        <f>P816*Mitigations!$J$10</f>
        <v>11.3</v>
      </c>
      <c r="D816" s="59">
        <f>Q816*Mitigations!$J$10</f>
        <v>8.6999999999999993</v>
      </c>
      <c r="E816" s="59">
        <f>R816*Mitigations!$J$10</f>
        <v>8.73</v>
      </c>
      <c r="F816" s="59">
        <f>S816*Mitigations!$J$10</f>
        <v>6.84</v>
      </c>
      <c r="G816" s="59">
        <f>T816*Mitigations!$K$10</f>
        <v>9</v>
      </c>
      <c r="H816" s="59">
        <f>U816*Mitigations!$K$10</f>
        <v>1</v>
      </c>
      <c r="I816" s="59">
        <f>V816*Mitigations!$K$10</f>
        <v>4</v>
      </c>
      <c r="J816" s="59">
        <f>W816*Mitigations!$K$10</f>
        <v>4</v>
      </c>
      <c r="K816" s="59">
        <f>X816*Mitigations!$L$10</f>
        <v>96</v>
      </c>
      <c r="L816" s="59">
        <f>Y816*Mitigations!$L$10</f>
        <v>34</v>
      </c>
      <c r="M816" s="59">
        <f>Z816*Mitigations!$L$10</f>
        <v>73</v>
      </c>
      <c r="N816" s="59">
        <f>AA816*Mitigations!$L$10</f>
        <v>52</v>
      </c>
      <c r="O816" s="59"/>
      <c r="P816" s="59">
        <v>11.3</v>
      </c>
      <c r="Q816" s="59">
        <v>8.6999999999999993</v>
      </c>
      <c r="R816" s="59">
        <v>8.73</v>
      </c>
      <c r="S816" s="59">
        <v>6.84</v>
      </c>
      <c r="T816" s="59">
        <v>9</v>
      </c>
      <c r="U816" s="59">
        <v>1</v>
      </c>
      <c r="V816" s="59">
        <v>4</v>
      </c>
      <c r="W816" s="59">
        <v>4</v>
      </c>
      <c r="X816" s="59">
        <v>96</v>
      </c>
      <c r="Y816" s="59">
        <v>34</v>
      </c>
      <c r="Z816" s="59">
        <v>73</v>
      </c>
      <c r="AA816" s="59">
        <v>52</v>
      </c>
    </row>
    <row r="817" spans="1:27" x14ac:dyDescent="0.35">
      <c r="A817" s="59"/>
      <c r="B817" s="59"/>
      <c r="C817" s="59">
        <f>P817*Mitigations!$J$10</f>
        <v>9.1999999999999993</v>
      </c>
      <c r="D817" s="59">
        <f>Q817*Mitigations!$J$10</f>
        <v>9.5</v>
      </c>
      <c r="E817" s="59">
        <f>R817*Mitigations!$J$10</f>
        <v>5.3100000000000005</v>
      </c>
      <c r="F817" s="59">
        <f>S817*Mitigations!$J$10</f>
        <v>7.11</v>
      </c>
      <c r="G817" s="59">
        <f>T817*Mitigations!$K$10</f>
        <v>5</v>
      </c>
      <c r="H817" s="59">
        <f>U817*Mitigations!$K$10</f>
        <v>9</v>
      </c>
      <c r="I817" s="59">
        <f>V817*Mitigations!$K$10</f>
        <v>5</v>
      </c>
      <c r="J817" s="59">
        <f>W817*Mitigations!$K$10</f>
        <v>6</v>
      </c>
      <c r="K817" s="59">
        <f>X817*Mitigations!$L$10</f>
        <v>191</v>
      </c>
      <c r="L817" s="59">
        <f>Y817*Mitigations!$L$10</f>
        <v>56</v>
      </c>
      <c r="M817" s="59">
        <f>Z817*Mitigations!$L$10</f>
        <v>53</v>
      </c>
      <c r="N817" s="59">
        <f>AA817*Mitigations!$L$10</f>
        <v>41</v>
      </c>
      <c r="O817" s="59"/>
      <c r="P817" s="59">
        <v>9.1999999999999993</v>
      </c>
      <c r="Q817" s="59">
        <v>9.5</v>
      </c>
      <c r="R817" s="59">
        <v>5.3100000000000005</v>
      </c>
      <c r="S817" s="59">
        <v>7.11</v>
      </c>
      <c r="T817" s="59">
        <v>5</v>
      </c>
      <c r="U817" s="59">
        <v>9</v>
      </c>
      <c r="V817" s="59">
        <v>5</v>
      </c>
      <c r="W817" s="59">
        <v>6</v>
      </c>
      <c r="X817" s="59">
        <v>191</v>
      </c>
      <c r="Y817" s="59">
        <v>56</v>
      </c>
      <c r="Z817" s="59">
        <v>53</v>
      </c>
      <c r="AA817" s="59">
        <v>41</v>
      </c>
    </row>
    <row r="818" spans="1:27" x14ac:dyDescent="0.35">
      <c r="A818" s="59"/>
      <c r="B818" s="59"/>
      <c r="C818" s="59">
        <f>P818*Mitigations!$J$10</f>
        <v>12.6</v>
      </c>
      <c r="D818" s="59">
        <f>Q818*Mitigations!$J$10</f>
        <v>7.6</v>
      </c>
      <c r="E818" s="59">
        <f>R818*Mitigations!$J$10</f>
        <v>9.81</v>
      </c>
      <c r="F818" s="59">
        <f>S818*Mitigations!$J$10</f>
        <v>5.8500000000000005</v>
      </c>
      <c r="G818" s="59">
        <f>T818*Mitigations!$K$10</f>
        <v>5</v>
      </c>
      <c r="H818" s="59">
        <f>U818*Mitigations!$K$10</f>
        <v>3</v>
      </c>
      <c r="I818" s="59">
        <f>V818*Mitigations!$K$10</f>
        <v>7</v>
      </c>
      <c r="J818" s="59">
        <f>W818*Mitigations!$K$10</f>
        <v>5</v>
      </c>
      <c r="K818" s="59">
        <f>X818*Mitigations!$L$10</f>
        <v>209</v>
      </c>
      <c r="L818" s="59">
        <f>Y818*Mitigations!$L$10</f>
        <v>42</v>
      </c>
      <c r="M818" s="59">
        <f>Z818*Mitigations!$L$10</f>
        <v>19</v>
      </c>
      <c r="N818" s="59">
        <f>AA818*Mitigations!$L$10</f>
        <v>61</v>
      </c>
      <c r="O818" s="59"/>
      <c r="P818" s="59">
        <v>12.6</v>
      </c>
      <c r="Q818" s="59">
        <v>7.6</v>
      </c>
      <c r="R818" s="59">
        <v>9.81</v>
      </c>
      <c r="S818" s="59">
        <v>5.8500000000000005</v>
      </c>
      <c r="T818" s="59">
        <v>5</v>
      </c>
      <c r="U818" s="59">
        <v>3</v>
      </c>
      <c r="V818" s="59">
        <v>7</v>
      </c>
      <c r="W818" s="59">
        <v>5</v>
      </c>
      <c r="X818" s="59">
        <v>209</v>
      </c>
      <c r="Y818" s="59">
        <v>42</v>
      </c>
      <c r="Z818" s="59">
        <v>19</v>
      </c>
      <c r="AA818" s="59">
        <v>61</v>
      </c>
    </row>
    <row r="819" spans="1:27" x14ac:dyDescent="0.35">
      <c r="A819" s="59"/>
      <c r="B819" s="59"/>
      <c r="C819" s="59">
        <f>P819*Mitigations!$J$10</f>
        <v>11.2</v>
      </c>
      <c r="D819" s="59">
        <f>Q819*Mitigations!$J$10</f>
        <v>8.1999999999999993</v>
      </c>
      <c r="E819" s="59">
        <f>R819*Mitigations!$J$10</f>
        <v>8.91</v>
      </c>
      <c r="F819" s="59">
        <f>S819*Mitigations!$J$10</f>
        <v>7.11</v>
      </c>
      <c r="G819" s="59">
        <f>T819*Mitigations!$K$10</f>
        <v>2</v>
      </c>
      <c r="H819" s="59">
        <f>U819*Mitigations!$K$10</f>
        <v>5</v>
      </c>
      <c r="I819" s="59">
        <f>V819*Mitigations!$K$10</f>
        <v>5</v>
      </c>
      <c r="J819" s="59">
        <f>W819*Mitigations!$K$10</f>
        <v>6</v>
      </c>
      <c r="K819" s="59">
        <f>X819*Mitigations!$L$10</f>
        <v>177</v>
      </c>
      <c r="L819" s="59">
        <f>Y819*Mitigations!$L$10</f>
        <v>29</v>
      </c>
      <c r="M819" s="59">
        <f>Z819*Mitigations!$L$10</f>
        <v>163</v>
      </c>
      <c r="N819" s="59">
        <f>AA819*Mitigations!$L$10</f>
        <v>71</v>
      </c>
      <c r="O819" s="59"/>
      <c r="P819" s="59">
        <v>11.2</v>
      </c>
      <c r="Q819" s="59">
        <v>8.1999999999999993</v>
      </c>
      <c r="R819" s="59">
        <v>8.91</v>
      </c>
      <c r="S819" s="59">
        <v>7.11</v>
      </c>
      <c r="T819" s="59">
        <v>2</v>
      </c>
      <c r="U819" s="59">
        <v>5</v>
      </c>
      <c r="V819" s="59">
        <v>5</v>
      </c>
      <c r="W819" s="59">
        <v>6</v>
      </c>
      <c r="X819" s="59">
        <v>177</v>
      </c>
      <c r="Y819" s="59">
        <v>29</v>
      </c>
      <c r="Z819" s="59">
        <v>163</v>
      </c>
      <c r="AA819" s="59">
        <v>71</v>
      </c>
    </row>
    <row r="820" spans="1:27" x14ac:dyDescent="0.35">
      <c r="A820" s="59"/>
      <c r="B820" s="59"/>
      <c r="C820" s="59">
        <f>P820*Mitigations!$J$10</f>
        <v>11.1</v>
      </c>
      <c r="D820" s="59">
        <f>Q820*Mitigations!$J$10</f>
        <v>8.6999999999999993</v>
      </c>
      <c r="E820" s="59">
        <f>R820*Mitigations!$J$10</f>
        <v>10.8</v>
      </c>
      <c r="F820" s="59">
        <f>S820*Mitigations!$J$10</f>
        <v>7.9200000000000008</v>
      </c>
      <c r="G820" s="59">
        <f>T820*Mitigations!$K$10</f>
        <v>6</v>
      </c>
      <c r="H820" s="59">
        <f>U820*Mitigations!$K$10</f>
        <v>3</v>
      </c>
      <c r="I820" s="59">
        <f>V820*Mitigations!$K$10</f>
        <v>3</v>
      </c>
      <c r="J820" s="59">
        <f>W820*Mitigations!$K$10</f>
        <v>4</v>
      </c>
      <c r="K820" s="59">
        <f>X820*Mitigations!$L$10</f>
        <v>103</v>
      </c>
      <c r="L820" s="59">
        <f>Y820*Mitigations!$L$10</f>
        <v>25</v>
      </c>
      <c r="M820" s="59">
        <f>Z820*Mitigations!$L$10</f>
        <v>57</v>
      </c>
      <c r="N820" s="59">
        <f>AA820*Mitigations!$L$10</f>
        <v>56</v>
      </c>
      <c r="O820" s="59"/>
      <c r="P820" s="59">
        <v>11.1</v>
      </c>
      <c r="Q820" s="59">
        <v>8.6999999999999993</v>
      </c>
      <c r="R820" s="59">
        <v>10.8</v>
      </c>
      <c r="S820" s="59">
        <v>7.9200000000000008</v>
      </c>
      <c r="T820" s="59">
        <v>6</v>
      </c>
      <c r="U820" s="59">
        <v>3</v>
      </c>
      <c r="V820" s="59">
        <v>3</v>
      </c>
      <c r="W820" s="59">
        <v>4</v>
      </c>
      <c r="X820" s="59">
        <v>103</v>
      </c>
      <c r="Y820" s="59">
        <v>25</v>
      </c>
      <c r="Z820" s="59">
        <v>57</v>
      </c>
      <c r="AA820" s="59">
        <v>56</v>
      </c>
    </row>
    <row r="821" spans="1:27" x14ac:dyDescent="0.35">
      <c r="A821" s="59"/>
      <c r="B821" s="59"/>
      <c r="C821" s="59">
        <f>P821*Mitigations!$J$10</f>
        <v>11.8</v>
      </c>
      <c r="D821" s="59">
        <f>Q821*Mitigations!$J$10</f>
        <v>7.1</v>
      </c>
      <c r="E821" s="59">
        <f>R821*Mitigations!$J$10</f>
        <v>8.64</v>
      </c>
      <c r="F821" s="59">
        <f>S821*Mitigations!$J$10</f>
        <v>7.5600000000000005</v>
      </c>
      <c r="G821" s="59">
        <f>T821*Mitigations!$K$10</f>
        <v>3</v>
      </c>
      <c r="H821" s="59">
        <f>U821*Mitigations!$K$10</f>
        <v>7</v>
      </c>
      <c r="I821" s="59">
        <f>V821*Mitigations!$K$10</f>
        <v>5</v>
      </c>
      <c r="J821" s="59">
        <f>W821*Mitigations!$K$10</f>
        <v>5</v>
      </c>
      <c r="K821" s="59">
        <f>X821*Mitigations!$L$10</f>
        <v>69</v>
      </c>
      <c r="L821" s="59">
        <f>Y821*Mitigations!$L$10</f>
        <v>27</v>
      </c>
      <c r="M821" s="59">
        <f>Z821*Mitigations!$L$10</f>
        <v>86</v>
      </c>
      <c r="N821" s="59">
        <f>AA821*Mitigations!$L$10</f>
        <v>27</v>
      </c>
      <c r="O821" s="59"/>
      <c r="P821" s="59">
        <v>11.8</v>
      </c>
      <c r="Q821" s="59">
        <v>7.1</v>
      </c>
      <c r="R821" s="59">
        <v>8.64</v>
      </c>
      <c r="S821" s="59">
        <v>7.5600000000000005</v>
      </c>
      <c r="T821" s="59">
        <v>3</v>
      </c>
      <c r="U821" s="59">
        <v>7</v>
      </c>
      <c r="V821" s="59">
        <v>5</v>
      </c>
      <c r="W821" s="59">
        <v>5</v>
      </c>
      <c r="X821" s="59">
        <v>69</v>
      </c>
      <c r="Y821" s="59">
        <v>27</v>
      </c>
      <c r="Z821" s="59">
        <v>86</v>
      </c>
      <c r="AA821" s="59">
        <v>27</v>
      </c>
    </row>
    <row r="822" spans="1:27" x14ac:dyDescent="0.35">
      <c r="A822" s="59"/>
      <c r="B822" s="59"/>
      <c r="C822" s="59">
        <f>P822*Mitigations!$J$10</f>
        <v>9.1999999999999993</v>
      </c>
      <c r="D822" s="59">
        <f>Q822*Mitigations!$J$10</f>
        <v>6.4</v>
      </c>
      <c r="E822" s="59">
        <f>R822*Mitigations!$J$10</f>
        <v>14.129999999999999</v>
      </c>
      <c r="F822" s="59">
        <f>S822*Mitigations!$J$10</f>
        <v>7.74</v>
      </c>
      <c r="G822" s="59">
        <f>T822*Mitigations!$K$10</f>
        <v>6</v>
      </c>
      <c r="H822" s="59">
        <f>U822*Mitigations!$K$10</f>
        <v>1</v>
      </c>
      <c r="I822" s="59">
        <f>V822*Mitigations!$K$10</f>
        <v>3</v>
      </c>
      <c r="J822" s="59">
        <f>W822*Mitigations!$K$10</f>
        <v>8</v>
      </c>
      <c r="K822" s="59">
        <f>X822*Mitigations!$L$10</f>
        <v>213</v>
      </c>
      <c r="L822" s="59">
        <f>Y822*Mitigations!$L$10</f>
        <v>33</v>
      </c>
      <c r="M822" s="59">
        <f>Z822*Mitigations!$L$10</f>
        <v>62</v>
      </c>
      <c r="N822" s="59">
        <f>AA822*Mitigations!$L$10</f>
        <v>110</v>
      </c>
      <c r="O822" s="59"/>
      <c r="P822" s="59">
        <v>9.1999999999999993</v>
      </c>
      <c r="Q822" s="59">
        <v>6.4</v>
      </c>
      <c r="R822" s="59">
        <v>14.129999999999999</v>
      </c>
      <c r="S822" s="59">
        <v>7.74</v>
      </c>
      <c r="T822" s="59">
        <v>6</v>
      </c>
      <c r="U822" s="59">
        <v>1</v>
      </c>
      <c r="V822" s="59">
        <v>3</v>
      </c>
      <c r="W822" s="59">
        <v>8</v>
      </c>
      <c r="X822" s="59">
        <v>213</v>
      </c>
      <c r="Y822" s="59">
        <v>33</v>
      </c>
      <c r="Z822" s="59">
        <v>62</v>
      </c>
      <c r="AA822" s="59">
        <v>110</v>
      </c>
    </row>
    <row r="823" spans="1:27" x14ac:dyDescent="0.35">
      <c r="A823" s="59"/>
      <c r="B823" s="59"/>
      <c r="C823" s="59">
        <f>P823*Mitigations!$J$10</f>
        <v>10.199999999999999</v>
      </c>
      <c r="D823" s="59">
        <f>Q823*Mitigations!$J$10</f>
        <v>10.3</v>
      </c>
      <c r="E823" s="59">
        <f>R823*Mitigations!$J$10</f>
        <v>8.82</v>
      </c>
      <c r="F823" s="59">
        <f>S823*Mitigations!$J$10</f>
        <v>6.9300000000000006</v>
      </c>
      <c r="G823" s="59">
        <f>T823*Mitigations!$K$10</f>
        <v>2</v>
      </c>
      <c r="H823" s="59">
        <f>U823*Mitigations!$K$10</f>
        <v>3</v>
      </c>
      <c r="I823" s="59">
        <f>V823*Mitigations!$K$10</f>
        <v>4</v>
      </c>
      <c r="J823" s="59">
        <f>W823*Mitigations!$K$10</f>
        <v>9</v>
      </c>
      <c r="K823" s="59">
        <f>X823*Mitigations!$L$10</f>
        <v>265</v>
      </c>
      <c r="L823" s="59">
        <f>Y823*Mitigations!$L$10</f>
        <v>55</v>
      </c>
      <c r="M823" s="59">
        <f>Z823*Mitigations!$L$10</f>
        <v>40</v>
      </c>
      <c r="N823" s="59">
        <f>AA823*Mitigations!$L$10</f>
        <v>51</v>
      </c>
      <c r="O823" s="59"/>
      <c r="P823" s="59">
        <v>10.199999999999999</v>
      </c>
      <c r="Q823" s="59">
        <v>10.3</v>
      </c>
      <c r="R823" s="59">
        <v>8.82</v>
      </c>
      <c r="S823" s="59">
        <v>6.9300000000000006</v>
      </c>
      <c r="T823" s="59">
        <v>2</v>
      </c>
      <c r="U823" s="59">
        <v>3</v>
      </c>
      <c r="V823" s="59">
        <v>4</v>
      </c>
      <c r="W823" s="59">
        <v>9</v>
      </c>
      <c r="X823" s="59">
        <v>265</v>
      </c>
      <c r="Y823" s="59">
        <v>55</v>
      </c>
      <c r="Z823" s="59">
        <v>40</v>
      </c>
      <c r="AA823" s="59">
        <v>51</v>
      </c>
    </row>
    <row r="824" spans="1:27" x14ac:dyDescent="0.35">
      <c r="A824" s="59"/>
      <c r="B824" s="59"/>
      <c r="C824" s="59">
        <f>P824*Mitigations!$J$10</f>
        <v>12.4</v>
      </c>
      <c r="D824" s="59">
        <f>Q824*Mitigations!$J$10</f>
        <v>8.1999999999999993</v>
      </c>
      <c r="E824" s="59">
        <f>R824*Mitigations!$J$10</f>
        <v>12.15</v>
      </c>
      <c r="F824" s="59">
        <f>S824*Mitigations!$J$10</f>
        <v>6.75</v>
      </c>
      <c r="G824" s="59">
        <f>T824*Mitigations!$K$10</f>
        <v>8</v>
      </c>
      <c r="H824" s="59">
        <f>U824*Mitigations!$K$10</f>
        <v>5</v>
      </c>
      <c r="I824" s="59">
        <f>V824*Mitigations!$K$10</f>
        <v>5</v>
      </c>
      <c r="J824" s="59">
        <f>W824*Mitigations!$K$10</f>
        <v>2</v>
      </c>
      <c r="K824" s="59">
        <f>X824*Mitigations!$L$10</f>
        <v>85</v>
      </c>
      <c r="L824" s="59">
        <f>Y824*Mitigations!$L$10</f>
        <v>13</v>
      </c>
      <c r="M824" s="59">
        <f>Z824*Mitigations!$L$10</f>
        <v>68</v>
      </c>
      <c r="N824" s="59">
        <f>AA824*Mitigations!$L$10</f>
        <v>49</v>
      </c>
      <c r="O824" s="59"/>
      <c r="P824" s="59">
        <v>12.4</v>
      </c>
      <c r="Q824" s="59">
        <v>8.1999999999999993</v>
      </c>
      <c r="R824" s="59">
        <v>12.15</v>
      </c>
      <c r="S824" s="59">
        <v>6.75</v>
      </c>
      <c r="T824" s="59">
        <v>8</v>
      </c>
      <c r="U824" s="59">
        <v>5</v>
      </c>
      <c r="V824" s="59">
        <v>5</v>
      </c>
      <c r="W824" s="59">
        <v>2</v>
      </c>
      <c r="X824" s="59">
        <v>85</v>
      </c>
      <c r="Y824" s="59">
        <v>13</v>
      </c>
      <c r="Z824" s="59">
        <v>68</v>
      </c>
      <c r="AA824" s="59">
        <v>49</v>
      </c>
    </row>
    <row r="825" spans="1:27" x14ac:dyDescent="0.35">
      <c r="A825" s="59"/>
      <c r="B825" s="59"/>
      <c r="C825" s="59">
        <f>P825*Mitigations!$J$10</f>
        <v>10</v>
      </c>
      <c r="D825" s="59">
        <f>Q825*Mitigations!$J$10</f>
        <v>8.9</v>
      </c>
      <c r="E825" s="59">
        <f>R825*Mitigations!$J$10</f>
        <v>7.8299999999999992</v>
      </c>
      <c r="F825" s="59">
        <f>S825*Mitigations!$J$10</f>
        <v>5.3100000000000005</v>
      </c>
      <c r="G825" s="59">
        <f>T825*Mitigations!$K$10</f>
        <v>2</v>
      </c>
      <c r="H825" s="59">
        <f>U825*Mitigations!$K$10</f>
        <v>2</v>
      </c>
      <c r="I825" s="59">
        <f>V825*Mitigations!$K$10</f>
        <v>4</v>
      </c>
      <c r="J825" s="59">
        <f>W825*Mitigations!$K$10</f>
        <v>6</v>
      </c>
      <c r="K825" s="59">
        <f>X825*Mitigations!$L$10</f>
        <v>169</v>
      </c>
      <c r="L825" s="59">
        <f>Y825*Mitigations!$L$10</f>
        <v>118</v>
      </c>
      <c r="M825" s="59">
        <f>Z825*Mitigations!$L$10</f>
        <v>75</v>
      </c>
      <c r="N825" s="59">
        <f>AA825*Mitigations!$L$10</f>
        <v>32</v>
      </c>
      <c r="O825" s="59"/>
      <c r="P825" s="59">
        <v>10</v>
      </c>
      <c r="Q825" s="59">
        <v>8.9</v>
      </c>
      <c r="R825" s="59">
        <v>7.8299999999999992</v>
      </c>
      <c r="S825" s="59">
        <v>5.3100000000000005</v>
      </c>
      <c r="T825" s="59">
        <v>2</v>
      </c>
      <c r="U825" s="59">
        <v>2</v>
      </c>
      <c r="V825" s="59">
        <v>4</v>
      </c>
      <c r="W825" s="59">
        <v>6</v>
      </c>
      <c r="X825" s="59">
        <v>169</v>
      </c>
      <c r="Y825" s="59">
        <v>118</v>
      </c>
      <c r="Z825" s="59">
        <v>75</v>
      </c>
      <c r="AA825" s="59">
        <v>32</v>
      </c>
    </row>
    <row r="826" spans="1:27" x14ac:dyDescent="0.35">
      <c r="A826" s="59"/>
      <c r="B826" s="59"/>
      <c r="C826" s="59">
        <f>P826*Mitigations!$J$10</f>
        <v>7.4</v>
      </c>
      <c r="D826" s="59">
        <f>Q826*Mitigations!$J$10</f>
        <v>6.7</v>
      </c>
      <c r="E826" s="59">
        <f>R826*Mitigations!$J$10</f>
        <v>8.19</v>
      </c>
      <c r="F826" s="59">
        <f>S826*Mitigations!$J$10</f>
        <v>8.19</v>
      </c>
      <c r="G826" s="59">
        <f>T826*Mitigations!$K$10</f>
        <v>6</v>
      </c>
      <c r="H826" s="59">
        <f>U826*Mitigations!$K$10</f>
        <v>0</v>
      </c>
      <c r="I826" s="59">
        <f>V826*Mitigations!$K$10</f>
        <v>3</v>
      </c>
      <c r="J826" s="59">
        <f>W826*Mitigations!$K$10</f>
        <v>2</v>
      </c>
      <c r="K826" s="59">
        <f>X826*Mitigations!$L$10</f>
        <v>96</v>
      </c>
      <c r="L826" s="59">
        <f>Y826*Mitigations!$L$10</f>
        <v>24</v>
      </c>
      <c r="M826" s="59">
        <f>Z826*Mitigations!$L$10</f>
        <v>80</v>
      </c>
      <c r="N826" s="59">
        <f>AA826*Mitigations!$L$10</f>
        <v>68</v>
      </c>
      <c r="O826" s="59"/>
      <c r="P826" s="59">
        <v>7.4</v>
      </c>
      <c r="Q826" s="59">
        <v>6.7</v>
      </c>
      <c r="R826" s="59">
        <v>8.19</v>
      </c>
      <c r="S826" s="59">
        <v>8.19</v>
      </c>
      <c r="T826" s="59">
        <v>6</v>
      </c>
      <c r="U826" s="59">
        <v>0</v>
      </c>
      <c r="V826" s="59">
        <v>3</v>
      </c>
      <c r="W826" s="59">
        <v>2</v>
      </c>
      <c r="X826" s="59">
        <v>96</v>
      </c>
      <c r="Y826" s="59">
        <v>24</v>
      </c>
      <c r="Z826" s="59">
        <v>80</v>
      </c>
      <c r="AA826" s="59">
        <v>68</v>
      </c>
    </row>
    <row r="827" spans="1:27" x14ac:dyDescent="0.35">
      <c r="A827" s="59"/>
      <c r="B827" s="59"/>
      <c r="C827" s="59">
        <f>P827*Mitigations!$J$10</f>
        <v>14.5</v>
      </c>
      <c r="D827" s="59">
        <f>Q827*Mitigations!$J$10</f>
        <v>9.1999999999999993</v>
      </c>
      <c r="E827" s="59">
        <f>R827*Mitigations!$J$10</f>
        <v>8.370000000000001</v>
      </c>
      <c r="F827" s="59">
        <f>S827*Mitigations!$J$10</f>
        <v>7.5600000000000005</v>
      </c>
      <c r="G827" s="59">
        <f>T827*Mitigations!$K$10</f>
        <v>4</v>
      </c>
      <c r="H827" s="59">
        <f>U827*Mitigations!$K$10</f>
        <v>2</v>
      </c>
      <c r="I827" s="59">
        <f>V827*Mitigations!$K$10</f>
        <v>6</v>
      </c>
      <c r="J827" s="59">
        <f>W827*Mitigations!$K$10</f>
        <v>6</v>
      </c>
      <c r="K827" s="59">
        <f>X827*Mitigations!$L$10</f>
        <v>156</v>
      </c>
      <c r="L827" s="59">
        <f>Y827*Mitigations!$L$10</f>
        <v>62</v>
      </c>
      <c r="M827" s="59">
        <f>Z827*Mitigations!$L$10</f>
        <v>84</v>
      </c>
      <c r="N827" s="59">
        <f>AA827*Mitigations!$L$10</f>
        <v>55</v>
      </c>
      <c r="O827" s="59"/>
      <c r="P827" s="59">
        <v>14.5</v>
      </c>
      <c r="Q827" s="59">
        <v>9.1999999999999993</v>
      </c>
      <c r="R827" s="59">
        <v>8.370000000000001</v>
      </c>
      <c r="S827" s="59">
        <v>7.5600000000000005</v>
      </c>
      <c r="T827" s="59">
        <v>4</v>
      </c>
      <c r="U827" s="59">
        <v>2</v>
      </c>
      <c r="V827" s="59">
        <v>6</v>
      </c>
      <c r="W827" s="59">
        <v>6</v>
      </c>
      <c r="X827" s="59">
        <v>156</v>
      </c>
      <c r="Y827" s="59">
        <v>62</v>
      </c>
      <c r="Z827" s="59">
        <v>84</v>
      </c>
      <c r="AA827" s="59">
        <v>55</v>
      </c>
    </row>
    <row r="828" spans="1:27" x14ac:dyDescent="0.35">
      <c r="A828" s="59"/>
      <c r="B828" s="59"/>
      <c r="C828" s="59">
        <f>P828*Mitigations!$J$10</f>
        <v>8.6999999999999993</v>
      </c>
      <c r="D828" s="59">
        <f>Q828*Mitigations!$J$10</f>
        <v>8</v>
      </c>
      <c r="E828" s="59">
        <f>R828*Mitigations!$J$10</f>
        <v>9.9</v>
      </c>
      <c r="F828" s="59">
        <f>S828*Mitigations!$J$10</f>
        <v>6.2100000000000009</v>
      </c>
      <c r="G828" s="59">
        <f>T828*Mitigations!$K$10</f>
        <v>4</v>
      </c>
      <c r="H828" s="59">
        <f>U828*Mitigations!$K$10</f>
        <v>4</v>
      </c>
      <c r="I828" s="59">
        <f>V828*Mitigations!$K$10</f>
        <v>6</v>
      </c>
      <c r="J828" s="59">
        <f>W828*Mitigations!$K$10</f>
        <v>9</v>
      </c>
      <c r="K828" s="59">
        <f>X828*Mitigations!$L$10</f>
        <v>147</v>
      </c>
      <c r="L828" s="59">
        <f>Y828*Mitigations!$L$10</f>
        <v>29</v>
      </c>
      <c r="M828" s="59">
        <f>Z828*Mitigations!$L$10</f>
        <v>122</v>
      </c>
      <c r="N828" s="59">
        <f>AA828*Mitigations!$L$10</f>
        <v>64</v>
      </c>
      <c r="O828" s="59"/>
      <c r="P828" s="59">
        <v>8.6999999999999993</v>
      </c>
      <c r="Q828" s="59">
        <v>8</v>
      </c>
      <c r="R828" s="59">
        <v>9.9</v>
      </c>
      <c r="S828" s="59">
        <v>6.2100000000000009</v>
      </c>
      <c r="T828" s="59">
        <v>4</v>
      </c>
      <c r="U828" s="59">
        <v>4</v>
      </c>
      <c r="V828" s="59">
        <v>6</v>
      </c>
      <c r="W828" s="59">
        <v>9</v>
      </c>
      <c r="X828" s="59">
        <v>147</v>
      </c>
      <c r="Y828" s="59">
        <v>29</v>
      </c>
      <c r="Z828" s="59">
        <v>122</v>
      </c>
      <c r="AA828" s="59">
        <v>64</v>
      </c>
    </row>
    <row r="829" spans="1:27" x14ac:dyDescent="0.35">
      <c r="A829" s="59"/>
      <c r="B829" s="59"/>
      <c r="C829" s="59">
        <f>P829*Mitigations!$J$10</f>
        <v>9.1999999999999993</v>
      </c>
      <c r="D829" s="59">
        <f>Q829*Mitigations!$J$10</f>
        <v>8.4</v>
      </c>
      <c r="E829" s="59">
        <f>R829*Mitigations!$J$10</f>
        <v>8.01</v>
      </c>
      <c r="F829" s="59">
        <f>S829*Mitigations!$J$10</f>
        <v>7.65</v>
      </c>
      <c r="G829" s="59">
        <f>T829*Mitigations!$K$10</f>
        <v>8</v>
      </c>
      <c r="H829" s="59">
        <f>U829*Mitigations!$K$10</f>
        <v>4</v>
      </c>
      <c r="I829" s="59">
        <f>V829*Mitigations!$K$10</f>
        <v>6</v>
      </c>
      <c r="J829" s="59">
        <f>W829*Mitigations!$K$10</f>
        <v>3</v>
      </c>
      <c r="K829" s="59">
        <f>X829*Mitigations!$L$10</f>
        <v>143</v>
      </c>
      <c r="L829" s="59">
        <f>Y829*Mitigations!$L$10</f>
        <v>39</v>
      </c>
      <c r="M829" s="59">
        <f>Z829*Mitigations!$L$10</f>
        <v>70</v>
      </c>
      <c r="N829" s="59">
        <f>AA829*Mitigations!$L$10</f>
        <v>32</v>
      </c>
      <c r="O829" s="59"/>
      <c r="P829" s="59">
        <v>9.1999999999999993</v>
      </c>
      <c r="Q829" s="59">
        <v>8.4</v>
      </c>
      <c r="R829" s="59">
        <v>8.01</v>
      </c>
      <c r="S829" s="59">
        <v>7.65</v>
      </c>
      <c r="T829" s="59">
        <v>8</v>
      </c>
      <c r="U829" s="59">
        <v>4</v>
      </c>
      <c r="V829" s="59">
        <v>6</v>
      </c>
      <c r="W829" s="59">
        <v>3</v>
      </c>
      <c r="X829" s="59">
        <v>143</v>
      </c>
      <c r="Y829" s="59">
        <v>39</v>
      </c>
      <c r="Z829" s="59">
        <v>70</v>
      </c>
      <c r="AA829" s="59">
        <v>32</v>
      </c>
    </row>
    <row r="830" spans="1:27" x14ac:dyDescent="0.35">
      <c r="A830" s="59"/>
      <c r="B830" s="59"/>
      <c r="C830" s="59">
        <f>P830*Mitigations!$J$10</f>
        <v>9.1</v>
      </c>
      <c r="D830" s="59">
        <f>Q830*Mitigations!$J$10</f>
        <v>9.6999999999999993</v>
      </c>
      <c r="E830" s="59">
        <f>R830*Mitigations!$J$10</f>
        <v>12.870000000000001</v>
      </c>
      <c r="F830" s="59">
        <f>S830*Mitigations!$J$10</f>
        <v>7.4700000000000006</v>
      </c>
      <c r="G830" s="59">
        <f>T830*Mitigations!$K$10</f>
        <v>6</v>
      </c>
      <c r="H830" s="59">
        <f>U830*Mitigations!$K$10</f>
        <v>1</v>
      </c>
      <c r="I830" s="59">
        <f>V830*Mitigations!$K$10</f>
        <v>4</v>
      </c>
      <c r="J830" s="59">
        <f>W830*Mitigations!$K$10</f>
        <v>7</v>
      </c>
      <c r="K830" s="59">
        <f>X830*Mitigations!$L$10</f>
        <v>211</v>
      </c>
      <c r="L830" s="59">
        <f>Y830*Mitigations!$L$10</f>
        <v>23</v>
      </c>
      <c r="M830" s="59">
        <f>Z830*Mitigations!$L$10</f>
        <v>84</v>
      </c>
      <c r="N830" s="59">
        <f>AA830*Mitigations!$L$10</f>
        <v>60</v>
      </c>
      <c r="O830" s="59"/>
      <c r="P830" s="59">
        <v>9.1</v>
      </c>
      <c r="Q830" s="59">
        <v>9.6999999999999993</v>
      </c>
      <c r="R830" s="59">
        <v>12.870000000000001</v>
      </c>
      <c r="S830" s="59">
        <v>7.4700000000000006</v>
      </c>
      <c r="T830" s="59">
        <v>6</v>
      </c>
      <c r="U830" s="59">
        <v>1</v>
      </c>
      <c r="V830" s="59">
        <v>4</v>
      </c>
      <c r="W830" s="59">
        <v>7</v>
      </c>
      <c r="X830" s="59">
        <v>211</v>
      </c>
      <c r="Y830" s="59">
        <v>23</v>
      </c>
      <c r="Z830" s="59">
        <v>84</v>
      </c>
      <c r="AA830" s="59">
        <v>60</v>
      </c>
    </row>
    <row r="831" spans="1:27" x14ac:dyDescent="0.35">
      <c r="A831" s="59"/>
      <c r="B831" s="59"/>
      <c r="C831" s="59">
        <f>P831*Mitigations!$J$10</f>
        <v>11.4</v>
      </c>
      <c r="D831" s="59">
        <f>Q831*Mitigations!$J$10</f>
        <v>6.6</v>
      </c>
      <c r="E831" s="59">
        <f>R831*Mitigations!$J$10</f>
        <v>9.99</v>
      </c>
      <c r="F831" s="59">
        <f>S831*Mitigations!$J$10</f>
        <v>5.04</v>
      </c>
      <c r="G831" s="59">
        <f>T831*Mitigations!$K$10</f>
        <v>6</v>
      </c>
      <c r="H831" s="59">
        <f>U831*Mitigations!$K$10</f>
        <v>3</v>
      </c>
      <c r="I831" s="59">
        <f>V831*Mitigations!$K$10</f>
        <v>3</v>
      </c>
      <c r="J831" s="59">
        <f>W831*Mitigations!$K$10</f>
        <v>6</v>
      </c>
      <c r="K831" s="59">
        <f>X831*Mitigations!$L$10</f>
        <v>116</v>
      </c>
      <c r="L831" s="59">
        <f>Y831*Mitigations!$L$10</f>
        <v>32</v>
      </c>
      <c r="M831" s="59">
        <f>Z831*Mitigations!$L$10</f>
        <v>94</v>
      </c>
      <c r="N831" s="59">
        <f>AA831*Mitigations!$L$10</f>
        <v>47</v>
      </c>
      <c r="O831" s="59"/>
      <c r="P831" s="59">
        <v>11.4</v>
      </c>
      <c r="Q831" s="59">
        <v>6.6</v>
      </c>
      <c r="R831" s="59">
        <v>9.99</v>
      </c>
      <c r="S831" s="59">
        <v>5.04</v>
      </c>
      <c r="T831" s="59">
        <v>6</v>
      </c>
      <c r="U831" s="59">
        <v>3</v>
      </c>
      <c r="V831" s="59">
        <v>3</v>
      </c>
      <c r="W831" s="59">
        <v>6</v>
      </c>
      <c r="X831" s="59">
        <v>116</v>
      </c>
      <c r="Y831" s="59">
        <v>32</v>
      </c>
      <c r="Z831" s="59">
        <v>94</v>
      </c>
      <c r="AA831" s="59">
        <v>47</v>
      </c>
    </row>
    <row r="832" spans="1:27" x14ac:dyDescent="0.35">
      <c r="A832" s="59"/>
      <c r="B832" s="59"/>
      <c r="C832" s="59">
        <f>P832*Mitigations!$J$10</f>
        <v>8.9</v>
      </c>
      <c r="D832" s="59">
        <f>Q832*Mitigations!$J$10</f>
        <v>8.5</v>
      </c>
      <c r="E832" s="59">
        <f>R832*Mitigations!$J$10</f>
        <v>8.2799999999999994</v>
      </c>
      <c r="F832" s="59">
        <f>S832*Mitigations!$J$10</f>
        <v>7.4700000000000006</v>
      </c>
      <c r="G832" s="59">
        <f>T832*Mitigations!$K$10</f>
        <v>4</v>
      </c>
      <c r="H832" s="59">
        <f>U832*Mitigations!$K$10</f>
        <v>5</v>
      </c>
      <c r="I832" s="59">
        <f>V832*Mitigations!$K$10</f>
        <v>6</v>
      </c>
      <c r="J832" s="59">
        <f>W832*Mitigations!$K$10</f>
        <v>4</v>
      </c>
      <c r="K832" s="59">
        <f>X832*Mitigations!$L$10</f>
        <v>112</v>
      </c>
      <c r="L832" s="59">
        <f>Y832*Mitigations!$L$10</f>
        <v>40</v>
      </c>
      <c r="M832" s="59">
        <f>Z832*Mitigations!$L$10</f>
        <v>99</v>
      </c>
      <c r="N832" s="59">
        <f>AA832*Mitigations!$L$10</f>
        <v>50</v>
      </c>
      <c r="O832" s="59"/>
      <c r="P832" s="59">
        <v>8.9</v>
      </c>
      <c r="Q832" s="59">
        <v>8.5</v>
      </c>
      <c r="R832" s="59">
        <v>8.2799999999999994</v>
      </c>
      <c r="S832" s="59">
        <v>7.4700000000000006</v>
      </c>
      <c r="T832" s="59">
        <v>4</v>
      </c>
      <c r="U832" s="59">
        <v>5</v>
      </c>
      <c r="V832" s="59">
        <v>6</v>
      </c>
      <c r="W832" s="59">
        <v>4</v>
      </c>
      <c r="X832" s="59">
        <v>112</v>
      </c>
      <c r="Y832" s="59">
        <v>40</v>
      </c>
      <c r="Z832" s="59">
        <v>99</v>
      </c>
      <c r="AA832" s="59">
        <v>50</v>
      </c>
    </row>
    <row r="833" spans="1:27" x14ac:dyDescent="0.35">
      <c r="A833" s="59"/>
      <c r="B833" s="59"/>
      <c r="C833" s="59">
        <f>P833*Mitigations!$J$10</f>
        <v>10.3</v>
      </c>
      <c r="D833" s="59">
        <f>Q833*Mitigations!$J$10</f>
        <v>8.4</v>
      </c>
      <c r="E833" s="59">
        <f>R833*Mitigations!$J$10</f>
        <v>11.16</v>
      </c>
      <c r="F833" s="59">
        <f>S833*Mitigations!$J$10</f>
        <v>6.9300000000000006</v>
      </c>
      <c r="G833" s="59">
        <f>T833*Mitigations!$K$10</f>
        <v>5</v>
      </c>
      <c r="H833" s="59">
        <f>U833*Mitigations!$K$10</f>
        <v>3</v>
      </c>
      <c r="I833" s="59">
        <f>V833*Mitigations!$K$10</f>
        <v>1</v>
      </c>
      <c r="J833" s="59">
        <f>W833*Mitigations!$K$10</f>
        <v>6</v>
      </c>
      <c r="K833" s="59">
        <f>X833*Mitigations!$L$10</f>
        <v>88</v>
      </c>
      <c r="L833" s="59">
        <f>Y833*Mitigations!$L$10</f>
        <v>46</v>
      </c>
      <c r="M833" s="59">
        <f>Z833*Mitigations!$L$10</f>
        <v>79</v>
      </c>
      <c r="N833" s="59">
        <f>AA833*Mitigations!$L$10</f>
        <v>58</v>
      </c>
      <c r="O833" s="59"/>
      <c r="P833" s="59">
        <v>10.3</v>
      </c>
      <c r="Q833" s="59">
        <v>8.4</v>
      </c>
      <c r="R833" s="59">
        <v>11.16</v>
      </c>
      <c r="S833" s="59">
        <v>6.9300000000000006</v>
      </c>
      <c r="T833" s="59">
        <v>5</v>
      </c>
      <c r="U833" s="59">
        <v>3</v>
      </c>
      <c r="V833" s="59">
        <v>1</v>
      </c>
      <c r="W833" s="59">
        <v>6</v>
      </c>
      <c r="X833" s="59">
        <v>88</v>
      </c>
      <c r="Y833" s="59">
        <v>46</v>
      </c>
      <c r="Z833" s="59">
        <v>79</v>
      </c>
      <c r="AA833" s="59">
        <v>58</v>
      </c>
    </row>
    <row r="834" spans="1:27" x14ac:dyDescent="0.35">
      <c r="A834" s="59"/>
      <c r="B834" s="59"/>
      <c r="C834" s="59">
        <f>P834*Mitigations!$J$10</f>
        <v>11.5</v>
      </c>
      <c r="D834" s="59">
        <f>Q834*Mitigations!$J$10</f>
        <v>7.2</v>
      </c>
      <c r="E834" s="59">
        <f>R834*Mitigations!$J$10</f>
        <v>9.9</v>
      </c>
      <c r="F834" s="59">
        <f>S834*Mitigations!$J$10</f>
        <v>7.02</v>
      </c>
      <c r="G834" s="59">
        <f>T834*Mitigations!$K$10</f>
        <v>5</v>
      </c>
      <c r="H834" s="59">
        <f>U834*Mitigations!$K$10</f>
        <v>1</v>
      </c>
      <c r="I834" s="59">
        <f>V834*Mitigations!$K$10</f>
        <v>5</v>
      </c>
      <c r="J834" s="59">
        <f>W834*Mitigations!$K$10</f>
        <v>3</v>
      </c>
      <c r="K834" s="59">
        <f>X834*Mitigations!$L$10</f>
        <v>214</v>
      </c>
      <c r="L834" s="59">
        <f>Y834*Mitigations!$L$10</f>
        <v>44</v>
      </c>
      <c r="M834" s="59">
        <f>Z834*Mitigations!$L$10</f>
        <v>111</v>
      </c>
      <c r="N834" s="59">
        <f>AA834*Mitigations!$L$10</f>
        <v>28</v>
      </c>
      <c r="O834" s="59"/>
      <c r="P834" s="59">
        <v>11.5</v>
      </c>
      <c r="Q834" s="59">
        <v>7.2</v>
      </c>
      <c r="R834" s="59">
        <v>9.9</v>
      </c>
      <c r="S834" s="59">
        <v>7.02</v>
      </c>
      <c r="T834" s="59">
        <v>5</v>
      </c>
      <c r="U834" s="59">
        <v>1</v>
      </c>
      <c r="V834" s="59">
        <v>5</v>
      </c>
      <c r="W834" s="59">
        <v>3</v>
      </c>
      <c r="X834" s="59">
        <v>214</v>
      </c>
      <c r="Y834" s="59">
        <v>44</v>
      </c>
      <c r="Z834" s="59">
        <v>111</v>
      </c>
      <c r="AA834" s="59">
        <v>28</v>
      </c>
    </row>
    <row r="835" spans="1:27" x14ac:dyDescent="0.35">
      <c r="A835" s="59"/>
      <c r="B835" s="59"/>
      <c r="C835" s="59">
        <f>P835*Mitigations!$J$10</f>
        <v>11.4</v>
      </c>
      <c r="D835" s="59">
        <f>Q835*Mitigations!$J$10</f>
        <v>8.4</v>
      </c>
      <c r="E835" s="59">
        <f>R835*Mitigations!$J$10</f>
        <v>8.64</v>
      </c>
      <c r="F835" s="59">
        <f>S835*Mitigations!$J$10</f>
        <v>7.2</v>
      </c>
      <c r="G835" s="59">
        <f>T835*Mitigations!$K$10</f>
        <v>6</v>
      </c>
      <c r="H835" s="59">
        <f>U835*Mitigations!$K$10</f>
        <v>4</v>
      </c>
      <c r="I835" s="59">
        <f>V835*Mitigations!$K$10</f>
        <v>3</v>
      </c>
      <c r="J835" s="59">
        <f>W835*Mitigations!$K$10</f>
        <v>2</v>
      </c>
      <c r="K835" s="59">
        <f>X835*Mitigations!$L$10</f>
        <v>90</v>
      </c>
      <c r="L835" s="59">
        <f>Y835*Mitigations!$L$10</f>
        <v>38</v>
      </c>
      <c r="M835" s="59">
        <f>Z835*Mitigations!$L$10</f>
        <v>77</v>
      </c>
      <c r="N835" s="59">
        <f>AA835*Mitigations!$L$10</f>
        <v>25</v>
      </c>
      <c r="O835" s="59"/>
      <c r="P835" s="59">
        <v>11.4</v>
      </c>
      <c r="Q835" s="59">
        <v>8.4</v>
      </c>
      <c r="R835" s="59">
        <v>8.64</v>
      </c>
      <c r="S835" s="59">
        <v>7.2</v>
      </c>
      <c r="T835" s="59">
        <v>6</v>
      </c>
      <c r="U835" s="59">
        <v>4</v>
      </c>
      <c r="V835" s="59">
        <v>3</v>
      </c>
      <c r="W835" s="59">
        <v>2</v>
      </c>
      <c r="X835" s="59">
        <v>90</v>
      </c>
      <c r="Y835" s="59">
        <v>38</v>
      </c>
      <c r="Z835" s="59">
        <v>77</v>
      </c>
      <c r="AA835" s="59">
        <v>25</v>
      </c>
    </row>
    <row r="836" spans="1:27" x14ac:dyDescent="0.35">
      <c r="A836" s="59"/>
      <c r="B836" s="59"/>
      <c r="C836" s="59">
        <f>P836*Mitigations!$J$10</f>
        <v>8.9</v>
      </c>
      <c r="D836" s="59">
        <f>Q836*Mitigations!$J$10</f>
        <v>8.5</v>
      </c>
      <c r="E836" s="59">
        <f>R836*Mitigations!$J$10</f>
        <v>7.9200000000000008</v>
      </c>
      <c r="F836" s="59">
        <f>S836*Mitigations!$J$10</f>
        <v>5.9399999999999995</v>
      </c>
      <c r="G836" s="59">
        <f>T836*Mitigations!$K$10</f>
        <v>10</v>
      </c>
      <c r="H836" s="59">
        <f>U836*Mitigations!$K$10</f>
        <v>2</v>
      </c>
      <c r="I836" s="59">
        <f>V836*Mitigations!$K$10</f>
        <v>2</v>
      </c>
      <c r="J836" s="59">
        <f>W836*Mitigations!$K$10</f>
        <v>3</v>
      </c>
      <c r="K836" s="59">
        <f>X836*Mitigations!$L$10</f>
        <v>86</v>
      </c>
      <c r="L836" s="59">
        <f>Y836*Mitigations!$L$10</f>
        <v>25</v>
      </c>
      <c r="M836" s="59">
        <f>Z836*Mitigations!$L$10</f>
        <v>107</v>
      </c>
      <c r="N836" s="59">
        <f>AA836*Mitigations!$L$10</f>
        <v>72</v>
      </c>
      <c r="O836" s="59"/>
      <c r="P836" s="59">
        <v>8.9</v>
      </c>
      <c r="Q836" s="59">
        <v>8.5</v>
      </c>
      <c r="R836" s="59">
        <v>7.9200000000000008</v>
      </c>
      <c r="S836" s="59">
        <v>5.9399999999999995</v>
      </c>
      <c r="T836" s="59">
        <v>10</v>
      </c>
      <c r="U836" s="59">
        <v>2</v>
      </c>
      <c r="V836" s="59">
        <v>2</v>
      </c>
      <c r="W836" s="59">
        <v>3</v>
      </c>
      <c r="X836" s="59">
        <v>86</v>
      </c>
      <c r="Y836" s="59">
        <v>25</v>
      </c>
      <c r="Z836" s="59">
        <v>107</v>
      </c>
      <c r="AA836" s="59">
        <v>72</v>
      </c>
    </row>
    <row r="837" spans="1:27" x14ac:dyDescent="0.35">
      <c r="A837" s="59"/>
      <c r="B837" s="59"/>
      <c r="C837" s="59">
        <f>P837*Mitigations!$J$10</f>
        <v>8.5</v>
      </c>
      <c r="D837" s="59">
        <f>Q837*Mitigations!$J$10</f>
        <v>7.6</v>
      </c>
      <c r="E837" s="59">
        <f>R837*Mitigations!$J$10</f>
        <v>10.620000000000001</v>
      </c>
      <c r="F837" s="59">
        <f>S837*Mitigations!$J$10</f>
        <v>7.4700000000000006</v>
      </c>
      <c r="G837" s="59">
        <f>T837*Mitigations!$K$10</f>
        <v>3</v>
      </c>
      <c r="H837" s="59">
        <f>U837*Mitigations!$K$10</f>
        <v>2</v>
      </c>
      <c r="I837" s="59">
        <f>V837*Mitigations!$K$10</f>
        <v>7</v>
      </c>
      <c r="J837" s="59">
        <f>W837*Mitigations!$K$10</f>
        <v>2</v>
      </c>
      <c r="K837" s="59">
        <f>X837*Mitigations!$L$10</f>
        <v>143</v>
      </c>
      <c r="L837" s="59">
        <f>Y837*Mitigations!$L$10</f>
        <v>33</v>
      </c>
      <c r="M837" s="59">
        <f>Z837*Mitigations!$L$10</f>
        <v>34</v>
      </c>
      <c r="N837" s="59">
        <f>AA837*Mitigations!$L$10</f>
        <v>47</v>
      </c>
      <c r="O837" s="59"/>
      <c r="P837" s="59">
        <v>8.5</v>
      </c>
      <c r="Q837" s="59">
        <v>7.6</v>
      </c>
      <c r="R837" s="59">
        <v>10.620000000000001</v>
      </c>
      <c r="S837" s="59">
        <v>7.4700000000000006</v>
      </c>
      <c r="T837" s="59">
        <v>3</v>
      </c>
      <c r="U837" s="59">
        <v>2</v>
      </c>
      <c r="V837" s="59">
        <v>7</v>
      </c>
      <c r="W837" s="59">
        <v>2</v>
      </c>
      <c r="X837" s="59">
        <v>143</v>
      </c>
      <c r="Y837" s="59">
        <v>33</v>
      </c>
      <c r="Z837" s="59">
        <v>34</v>
      </c>
      <c r="AA837" s="59">
        <v>47</v>
      </c>
    </row>
    <row r="838" spans="1:27" x14ac:dyDescent="0.35">
      <c r="A838" s="59"/>
      <c r="B838" s="59"/>
      <c r="C838" s="59">
        <f>P838*Mitigations!$J$10</f>
        <v>12.4</v>
      </c>
      <c r="D838" s="59">
        <f>Q838*Mitigations!$J$10</f>
        <v>7.1</v>
      </c>
      <c r="E838" s="59">
        <f>R838*Mitigations!$J$10</f>
        <v>7.65</v>
      </c>
      <c r="F838" s="59">
        <f>S838*Mitigations!$J$10</f>
        <v>7.2</v>
      </c>
      <c r="G838" s="59">
        <f>T838*Mitigations!$K$10</f>
        <v>6</v>
      </c>
      <c r="H838" s="59">
        <f>U838*Mitigations!$K$10</f>
        <v>3</v>
      </c>
      <c r="I838" s="59">
        <f>V838*Mitigations!$K$10</f>
        <v>6</v>
      </c>
      <c r="J838" s="59">
        <f>W838*Mitigations!$K$10</f>
        <v>4</v>
      </c>
      <c r="K838" s="59">
        <f>X838*Mitigations!$L$10</f>
        <v>363</v>
      </c>
      <c r="L838" s="59">
        <f>Y838*Mitigations!$L$10</f>
        <v>53</v>
      </c>
      <c r="M838" s="59">
        <f>Z838*Mitigations!$L$10</f>
        <v>95</v>
      </c>
      <c r="N838" s="59">
        <f>AA838*Mitigations!$L$10</f>
        <v>42</v>
      </c>
      <c r="O838" s="59"/>
      <c r="P838" s="59">
        <v>12.4</v>
      </c>
      <c r="Q838" s="59">
        <v>7.1</v>
      </c>
      <c r="R838" s="59">
        <v>7.65</v>
      </c>
      <c r="S838" s="59">
        <v>7.2</v>
      </c>
      <c r="T838" s="59">
        <v>6</v>
      </c>
      <c r="U838" s="59">
        <v>3</v>
      </c>
      <c r="V838" s="59">
        <v>6</v>
      </c>
      <c r="W838" s="59">
        <v>4</v>
      </c>
      <c r="X838" s="59">
        <v>363</v>
      </c>
      <c r="Y838" s="59">
        <v>53</v>
      </c>
      <c r="Z838" s="59">
        <v>95</v>
      </c>
      <c r="AA838" s="59">
        <v>42</v>
      </c>
    </row>
    <row r="839" spans="1:27" x14ac:dyDescent="0.35">
      <c r="A839" s="59"/>
      <c r="B839" s="59"/>
      <c r="C839" s="59">
        <f>P839*Mitigations!$J$10</f>
        <v>8.6</v>
      </c>
      <c r="D839" s="59">
        <f>Q839*Mitigations!$J$10</f>
        <v>7.7</v>
      </c>
      <c r="E839" s="59">
        <f>R839*Mitigations!$J$10</f>
        <v>9.18</v>
      </c>
      <c r="F839" s="59">
        <f>S839*Mitigations!$J$10</f>
        <v>6.39</v>
      </c>
      <c r="G839" s="59">
        <f>T839*Mitigations!$K$10</f>
        <v>6</v>
      </c>
      <c r="H839" s="59">
        <f>U839*Mitigations!$K$10</f>
        <v>6</v>
      </c>
      <c r="I839" s="59">
        <f>V839*Mitigations!$K$10</f>
        <v>6</v>
      </c>
      <c r="J839" s="59">
        <f>W839*Mitigations!$K$10</f>
        <v>3</v>
      </c>
      <c r="K839" s="59">
        <f>X839*Mitigations!$L$10</f>
        <v>125</v>
      </c>
      <c r="L839" s="59">
        <f>Y839*Mitigations!$L$10</f>
        <v>70</v>
      </c>
      <c r="M839" s="59">
        <f>Z839*Mitigations!$L$10</f>
        <v>111</v>
      </c>
      <c r="N839" s="59">
        <f>AA839*Mitigations!$L$10</f>
        <v>24</v>
      </c>
      <c r="O839" s="59"/>
      <c r="P839" s="59">
        <v>8.6</v>
      </c>
      <c r="Q839" s="59">
        <v>7.7</v>
      </c>
      <c r="R839" s="59">
        <v>9.18</v>
      </c>
      <c r="S839" s="59">
        <v>6.39</v>
      </c>
      <c r="T839" s="59">
        <v>6</v>
      </c>
      <c r="U839" s="59">
        <v>6</v>
      </c>
      <c r="V839" s="59">
        <v>6</v>
      </c>
      <c r="W839" s="59">
        <v>3</v>
      </c>
      <c r="X839" s="59">
        <v>125</v>
      </c>
      <c r="Y839" s="59">
        <v>70</v>
      </c>
      <c r="Z839" s="59">
        <v>111</v>
      </c>
      <c r="AA839" s="59">
        <v>24</v>
      </c>
    </row>
    <row r="840" spans="1:27" x14ac:dyDescent="0.35">
      <c r="A840" s="59"/>
      <c r="B840" s="59"/>
      <c r="C840" s="59">
        <f>P840*Mitigations!$J$10</f>
        <v>14.1</v>
      </c>
      <c r="D840" s="59">
        <f>Q840*Mitigations!$J$10</f>
        <v>8</v>
      </c>
      <c r="E840" s="59">
        <f>R840*Mitigations!$J$10</f>
        <v>8.370000000000001</v>
      </c>
      <c r="F840" s="59">
        <f>S840*Mitigations!$J$10</f>
        <v>7.2</v>
      </c>
      <c r="G840" s="59">
        <f>T840*Mitigations!$K$10</f>
        <v>7</v>
      </c>
      <c r="H840" s="59">
        <f>U840*Mitigations!$K$10</f>
        <v>5</v>
      </c>
      <c r="I840" s="59">
        <f>V840*Mitigations!$K$10</f>
        <v>4</v>
      </c>
      <c r="J840" s="59">
        <f>W840*Mitigations!$K$10</f>
        <v>4</v>
      </c>
      <c r="K840" s="59">
        <f>X840*Mitigations!$L$10</f>
        <v>184</v>
      </c>
      <c r="L840" s="59">
        <f>Y840*Mitigations!$L$10</f>
        <v>17</v>
      </c>
      <c r="M840" s="59">
        <f>Z840*Mitigations!$L$10</f>
        <v>86</v>
      </c>
      <c r="N840" s="59">
        <f>AA840*Mitigations!$L$10</f>
        <v>41</v>
      </c>
      <c r="O840" s="59"/>
      <c r="P840" s="59">
        <v>14.1</v>
      </c>
      <c r="Q840" s="59">
        <v>8</v>
      </c>
      <c r="R840" s="59">
        <v>8.370000000000001</v>
      </c>
      <c r="S840" s="59">
        <v>7.2</v>
      </c>
      <c r="T840" s="59">
        <v>7</v>
      </c>
      <c r="U840" s="59">
        <v>5</v>
      </c>
      <c r="V840" s="59">
        <v>4</v>
      </c>
      <c r="W840" s="59">
        <v>4</v>
      </c>
      <c r="X840" s="59">
        <v>184</v>
      </c>
      <c r="Y840" s="59">
        <v>17</v>
      </c>
      <c r="Z840" s="59">
        <v>86</v>
      </c>
      <c r="AA840" s="59">
        <v>41</v>
      </c>
    </row>
    <row r="841" spans="1:27" x14ac:dyDescent="0.35">
      <c r="A841" s="59"/>
      <c r="B841" s="59"/>
      <c r="C841" s="59">
        <f>P841*Mitigations!$J$10</f>
        <v>11</v>
      </c>
      <c r="D841" s="59">
        <f>Q841*Mitigations!$J$10</f>
        <v>6.3</v>
      </c>
      <c r="E841" s="59">
        <f>R841*Mitigations!$J$10</f>
        <v>8.91</v>
      </c>
      <c r="F841" s="59">
        <f>S841*Mitigations!$J$10</f>
        <v>7.65</v>
      </c>
      <c r="G841" s="59">
        <f>T841*Mitigations!$K$10</f>
        <v>8</v>
      </c>
      <c r="H841" s="59">
        <f>U841*Mitigations!$K$10</f>
        <v>2</v>
      </c>
      <c r="I841" s="59">
        <f>V841*Mitigations!$K$10</f>
        <v>3</v>
      </c>
      <c r="J841" s="59">
        <f>W841*Mitigations!$K$10</f>
        <v>4</v>
      </c>
      <c r="K841" s="59">
        <f>X841*Mitigations!$L$10</f>
        <v>175</v>
      </c>
      <c r="L841" s="59">
        <f>Y841*Mitigations!$L$10</f>
        <v>40</v>
      </c>
      <c r="M841" s="59">
        <f>Z841*Mitigations!$L$10</f>
        <v>149</v>
      </c>
      <c r="N841" s="59">
        <f>AA841*Mitigations!$L$10</f>
        <v>56</v>
      </c>
      <c r="O841" s="59"/>
      <c r="P841" s="59">
        <v>11</v>
      </c>
      <c r="Q841" s="59">
        <v>6.3</v>
      </c>
      <c r="R841" s="59">
        <v>8.91</v>
      </c>
      <c r="S841" s="59">
        <v>7.65</v>
      </c>
      <c r="T841" s="59">
        <v>8</v>
      </c>
      <c r="U841" s="59">
        <v>2</v>
      </c>
      <c r="V841" s="59">
        <v>3</v>
      </c>
      <c r="W841" s="59">
        <v>4</v>
      </c>
      <c r="X841" s="59">
        <v>175</v>
      </c>
      <c r="Y841" s="59">
        <v>40</v>
      </c>
      <c r="Z841" s="59">
        <v>149</v>
      </c>
      <c r="AA841" s="59">
        <v>56</v>
      </c>
    </row>
    <row r="842" spans="1:27" x14ac:dyDescent="0.35">
      <c r="A842" s="59"/>
      <c r="B842" s="59"/>
      <c r="C842" s="59">
        <f>P842*Mitigations!$J$10</f>
        <v>11.5</v>
      </c>
      <c r="D842" s="59">
        <f>Q842*Mitigations!$J$10</f>
        <v>7.4</v>
      </c>
      <c r="E842" s="59">
        <f>R842*Mitigations!$J$10</f>
        <v>8.82</v>
      </c>
      <c r="F842" s="59">
        <f>S842*Mitigations!$J$10</f>
        <v>6.12</v>
      </c>
      <c r="G842" s="59">
        <f>T842*Mitigations!$K$10</f>
        <v>2</v>
      </c>
      <c r="H842" s="59">
        <f>U842*Mitigations!$K$10</f>
        <v>7</v>
      </c>
      <c r="I842" s="59">
        <f>V842*Mitigations!$K$10</f>
        <v>7</v>
      </c>
      <c r="J842" s="59">
        <f>W842*Mitigations!$K$10</f>
        <v>7</v>
      </c>
      <c r="K842" s="59">
        <f>X842*Mitigations!$L$10</f>
        <v>375</v>
      </c>
      <c r="L842" s="59">
        <f>Y842*Mitigations!$L$10</f>
        <v>35</v>
      </c>
      <c r="M842" s="59">
        <f>Z842*Mitigations!$L$10</f>
        <v>128</v>
      </c>
      <c r="N842" s="59">
        <f>AA842*Mitigations!$L$10</f>
        <v>91</v>
      </c>
      <c r="O842" s="59"/>
      <c r="P842" s="59">
        <v>11.5</v>
      </c>
      <c r="Q842" s="59">
        <v>7.4</v>
      </c>
      <c r="R842" s="59">
        <v>8.82</v>
      </c>
      <c r="S842" s="59">
        <v>6.12</v>
      </c>
      <c r="T842" s="59">
        <v>2</v>
      </c>
      <c r="U842" s="59">
        <v>7</v>
      </c>
      <c r="V842" s="59">
        <v>7</v>
      </c>
      <c r="W842" s="59">
        <v>7</v>
      </c>
      <c r="X842" s="59">
        <v>375</v>
      </c>
      <c r="Y842" s="59">
        <v>35</v>
      </c>
      <c r="Z842" s="59">
        <v>128</v>
      </c>
      <c r="AA842" s="59">
        <v>91</v>
      </c>
    </row>
    <row r="843" spans="1:27" x14ac:dyDescent="0.35">
      <c r="A843" s="59"/>
      <c r="B843" s="59"/>
      <c r="C843" s="59">
        <f>P843*Mitigations!$J$10</f>
        <v>9.1999999999999993</v>
      </c>
      <c r="D843" s="59">
        <f>Q843*Mitigations!$J$10</f>
        <v>7.4</v>
      </c>
      <c r="E843" s="59">
        <f>R843*Mitigations!$J$10</f>
        <v>11.16</v>
      </c>
      <c r="F843" s="59">
        <f>S843*Mitigations!$J$10</f>
        <v>8.2799999999999994</v>
      </c>
      <c r="G843" s="59">
        <f>T843*Mitigations!$K$10</f>
        <v>4</v>
      </c>
      <c r="H843" s="59">
        <f>U843*Mitigations!$K$10</f>
        <v>3</v>
      </c>
      <c r="I843" s="59">
        <f>V843*Mitigations!$K$10</f>
        <v>4</v>
      </c>
      <c r="J843" s="59">
        <f>W843*Mitigations!$K$10</f>
        <v>6</v>
      </c>
      <c r="K843" s="59">
        <f>X843*Mitigations!$L$10</f>
        <v>99</v>
      </c>
      <c r="L843" s="59">
        <f>Y843*Mitigations!$L$10</f>
        <v>73</v>
      </c>
      <c r="M843" s="59">
        <f>Z843*Mitigations!$L$10</f>
        <v>73</v>
      </c>
      <c r="N843" s="59">
        <f>AA843*Mitigations!$L$10</f>
        <v>16</v>
      </c>
      <c r="O843" s="59"/>
      <c r="P843" s="59">
        <v>9.1999999999999993</v>
      </c>
      <c r="Q843" s="59">
        <v>7.4</v>
      </c>
      <c r="R843" s="59">
        <v>11.16</v>
      </c>
      <c r="S843" s="59">
        <v>8.2799999999999994</v>
      </c>
      <c r="T843" s="59">
        <v>4</v>
      </c>
      <c r="U843" s="59">
        <v>3</v>
      </c>
      <c r="V843" s="59">
        <v>4</v>
      </c>
      <c r="W843" s="59">
        <v>6</v>
      </c>
      <c r="X843" s="59">
        <v>99</v>
      </c>
      <c r="Y843" s="59">
        <v>73</v>
      </c>
      <c r="Z843" s="59">
        <v>73</v>
      </c>
      <c r="AA843" s="59">
        <v>16</v>
      </c>
    </row>
    <row r="844" spans="1:27" x14ac:dyDescent="0.35">
      <c r="A844" s="59"/>
      <c r="B844" s="59"/>
      <c r="C844" s="59">
        <f>P844*Mitigations!$J$10</f>
        <v>11.1</v>
      </c>
      <c r="D844" s="59">
        <f>Q844*Mitigations!$J$10</f>
        <v>9.1</v>
      </c>
      <c r="E844" s="59">
        <f>R844*Mitigations!$J$10</f>
        <v>10.35</v>
      </c>
      <c r="F844" s="59">
        <f>S844*Mitigations!$J$10</f>
        <v>5.7600000000000007</v>
      </c>
      <c r="G844" s="59">
        <f>T844*Mitigations!$K$10</f>
        <v>3</v>
      </c>
      <c r="H844" s="59">
        <f>U844*Mitigations!$K$10</f>
        <v>5</v>
      </c>
      <c r="I844" s="59">
        <f>V844*Mitigations!$K$10</f>
        <v>3</v>
      </c>
      <c r="J844" s="59">
        <f>W844*Mitigations!$K$10</f>
        <v>9</v>
      </c>
      <c r="K844" s="59">
        <f>X844*Mitigations!$L$10</f>
        <v>85</v>
      </c>
      <c r="L844" s="59">
        <f>Y844*Mitigations!$L$10</f>
        <v>26</v>
      </c>
      <c r="M844" s="59">
        <f>Z844*Mitigations!$L$10</f>
        <v>107</v>
      </c>
      <c r="N844" s="59">
        <f>AA844*Mitigations!$L$10</f>
        <v>43</v>
      </c>
      <c r="O844" s="59"/>
      <c r="P844" s="59">
        <v>11.1</v>
      </c>
      <c r="Q844" s="59">
        <v>9.1</v>
      </c>
      <c r="R844" s="59">
        <v>10.35</v>
      </c>
      <c r="S844" s="59">
        <v>5.7600000000000007</v>
      </c>
      <c r="T844" s="59">
        <v>3</v>
      </c>
      <c r="U844" s="59">
        <v>5</v>
      </c>
      <c r="V844" s="59">
        <v>3</v>
      </c>
      <c r="W844" s="59">
        <v>9</v>
      </c>
      <c r="X844" s="59">
        <v>85</v>
      </c>
      <c r="Y844" s="59">
        <v>26</v>
      </c>
      <c r="Z844" s="59">
        <v>107</v>
      </c>
      <c r="AA844" s="59">
        <v>43</v>
      </c>
    </row>
    <row r="845" spans="1:27" x14ac:dyDescent="0.35">
      <c r="A845" s="59"/>
      <c r="B845" s="59"/>
      <c r="C845" s="59">
        <f>P845*Mitigations!$J$10</f>
        <v>9.1999999999999993</v>
      </c>
      <c r="D845" s="59">
        <f>Q845*Mitigations!$J$10</f>
        <v>7.9</v>
      </c>
      <c r="E845" s="59">
        <f>R845*Mitigations!$J$10</f>
        <v>9.99</v>
      </c>
      <c r="F845" s="59">
        <f>S845*Mitigations!$J$10</f>
        <v>6.66</v>
      </c>
      <c r="G845" s="59">
        <f>T845*Mitigations!$K$10</f>
        <v>1</v>
      </c>
      <c r="H845" s="59">
        <f>U845*Mitigations!$K$10</f>
        <v>7</v>
      </c>
      <c r="I845" s="59">
        <f>V845*Mitigations!$K$10</f>
        <v>3</v>
      </c>
      <c r="J845" s="59">
        <f>W845*Mitigations!$K$10</f>
        <v>7</v>
      </c>
      <c r="K845" s="59">
        <f>X845*Mitigations!$L$10</f>
        <v>158</v>
      </c>
      <c r="L845" s="59">
        <f>Y845*Mitigations!$L$10</f>
        <v>48</v>
      </c>
      <c r="M845" s="59">
        <f>Z845*Mitigations!$L$10</f>
        <v>134</v>
      </c>
      <c r="N845" s="59">
        <f>AA845*Mitigations!$L$10</f>
        <v>38</v>
      </c>
      <c r="O845" s="59"/>
      <c r="P845" s="59">
        <v>9.1999999999999993</v>
      </c>
      <c r="Q845" s="59">
        <v>7.9</v>
      </c>
      <c r="R845" s="59">
        <v>9.99</v>
      </c>
      <c r="S845" s="59">
        <v>6.66</v>
      </c>
      <c r="T845" s="59">
        <v>1</v>
      </c>
      <c r="U845" s="59">
        <v>7</v>
      </c>
      <c r="V845" s="59">
        <v>3</v>
      </c>
      <c r="W845" s="59">
        <v>7</v>
      </c>
      <c r="X845" s="59">
        <v>158</v>
      </c>
      <c r="Y845" s="59">
        <v>48</v>
      </c>
      <c r="Z845" s="59">
        <v>134</v>
      </c>
      <c r="AA845" s="59">
        <v>38</v>
      </c>
    </row>
    <row r="846" spans="1:27" x14ac:dyDescent="0.35">
      <c r="A846" s="59"/>
      <c r="B846" s="59"/>
      <c r="C846" s="59">
        <f>P846*Mitigations!$J$10</f>
        <v>8.3000000000000007</v>
      </c>
      <c r="D846" s="59">
        <f>Q846*Mitigations!$J$10</f>
        <v>9.5</v>
      </c>
      <c r="E846" s="59">
        <f>R846*Mitigations!$J$10</f>
        <v>7.5600000000000005</v>
      </c>
      <c r="F846" s="59">
        <f>S846*Mitigations!$J$10</f>
        <v>6.48</v>
      </c>
      <c r="G846" s="59">
        <f>T846*Mitigations!$K$10</f>
        <v>3</v>
      </c>
      <c r="H846" s="59">
        <f>U846*Mitigations!$K$10</f>
        <v>5</v>
      </c>
      <c r="I846" s="59">
        <f>V846*Mitigations!$K$10</f>
        <v>9</v>
      </c>
      <c r="J846" s="59">
        <f>W846*Mitigations!$K$10</f>
        <v>7</v>
      </c>
      <c r="K846" s="59">
        <f>X846*Mitigations!$L$10</f>
        <v>121</v>
      </c>
      <c r="L846" s="59">
        <f>Y846*Mitigations!$L$10</f>
        <v>35</v>
      </c>
      <c r="M846" s="59">
        <f>Z846*Mitigations!$L$10</f>
        <v>66</v>
      </c>
      <c r="N846" s="59">
        <f>AA846*Mitigations!$L$10</f>
        <v>101</v>
      </c>
      <c r="O846" s="59"/>
      <c r="P846" s="59">
        <v>8.3000000000000007</v>
      </c>
      <c r="Q846" s="59">
        <v>9.5</v>
      </c>
      <c r="R846" s="59">
        <v>7.5600000000000005</v>
      </c>
      <c r="S846" s="59">
        <v>6.48</v>
      </c>
      <c r="T846" s="59">
        <v>3</v>
      </c>
      <c r="U846" s="59">
        <v>5</v>
      </c>
      <c r="V846" s="59">
        <v>9</v>
      </c>
      <c r="W846" s="59">
        <v>7</v>
      </c>
      <c r="X846" s="59">
        <v>121</v>
      </c>
      <c r="Y846" s="59">
        <v>35</v>
      </c>
      <c r="Z846" s="59">
        <v>66</v>
      </c>
      <c r="AA846" s="59">
        <v>101</v>
      </c>
    </row>
    <row r="847" spans="1:27" x14ac:dyDescent="0.35">
      <c r="A847" s="59"/>
      <c r="B847" s="59"/>
      <c r="C847" s="59">
        <f>P847*Mitigations!$J$10</f>
        <v>7.5</v>
      </c>
      <c r="D847" s="59">
        <f>Q847*Mitigations!$J$10</f>
        <v>7.2</v>
      </c>
      <c r="E847" s="59">
        <f>R847*Mitigations!$J$10</f>
        <v>10.08</v>
      </c>
      <c r="F847" s="59">
        <f>S847*Mitigations!$J$10</f>
        <v>6.84</v>
      </c>
      <c r="G847" s="59">
        <f>T847*Mitigations!$K$10</f>
        <v>4</v>
      </c>
      <c r="H847" s="59">
        <f>U847*Mitigations!$K$10</f>
        <v>6</v>
      </c>
      <c r="I847" s="59">
        <f>V847*Mitigations!$K$10</f>
        <v>8</v>
      </c>
      <c r="J847" s="59">
        <f>W847*Mitigations!$K$10</f>
        <v>3</v>
      </c>
      <c r="K847" s="59">
        <f>X847*Mitigations!$L$10</f>
        <v>299</v>
      </c>
      <c r="L847" s="59">
        <f>Y847*Mitigations!$L$10</f>
        <v>23</v>
      </c>
      <c r="M847" s="59">
        <f>Z847*Mitigations!$L$10</f>
        <v>104</v>
      </c>
      <c r="N847" s="59">
        <f>AA847*Mitigations!$L$10</f>
        <v>69</v>
      </c>
      <c r="O847" s="59"/>
      <c r="P847" s="59">
        <v>7.5</v>
      </c>
      <c r="Q847" s="59">
        <v>7.2</v>
      </c>
      <c r="R847" s="59">
        <v>10.08</v>
      </c>
      <c r="S847" s="59">
        <v>6.84</v>
      </c>
      <c r="T847" s="59">
        <v>4</v>
      </c>
      <c r="U847" s="59">
        <v>6</v>
      </c>
      <c r="V847" s="59">
        <v>8</v>
      </c>
      <c r="W847" s="59">
        <v>3</v>
      </c>
      <c r="X847" s="59">
        <v>299</v>
      </c>
      <c r="Y847" s="59">
        <v>23</v>
      </c>
      <c r="Z847" s="59">
        <v>104</v>
      </c>
      <c r="AA847" s="59">
        <v>69</v>
      </c>
    </row>
    <row r="848" spans="1:27" x14ac:dyDescent="0.35">
      <c r="A848" s="59"/>
      <c r="B848" s="59"/>
      <c r="C848" s="59">
        <f>P848*Mitigations!$J$10</f>
        <v>12.2</v>
      </c>
      <c r="D848" s="59">
        <f>Q848*Mitigations!$J$10</f>
        <v>9.6</v>
      </c>
      <c r="E848" s="59">
        <f>R848*Mitigations!$J$10</f>
        <v>8.1</v>
      </c>
      <c r="F848" s="59">
        <f>S848*Mitigations!$J$10</f>
        <v>7.38</v>
      </c>
      <c r="G848" s="59">
        <f>T848*Mitigations!$K$10</f>
        <v>4</v>
      </c>
      <c r="H848" s="59">
        <f>U848*Mitigations!$K$10</f>
        <v>4</v>
      </c>
      <c r="I848" s="59">
        <f>V848*Mitigations!$K$10</f>
        <v>2</v>
      </c>
      <c r="J848" s="59">
        <f>W848*Mitigations!$K$10</f>
        <v>3</v>
      </c>
      <c r="K848" s="59">
        <f>X848*Mitigations!$L$10</f>
        <v>186</v>
      </c>
      <c r="L848" s="59">
        <f>Y848*Mitigations!$L$10</f>
        <v>21</v>
      </c>
      <c r="M848" s="59">
        <f>Z848*Mitigations!$L$10</f>
        <v>76</v>
      </c>
      <c r="N848" s="59">
        <f>AA848*Mitigations!$L$10</f>
        <v>39</v>
      </c>
      <c r="O848" s="59"/>
      <c r="P848" s="59">
        <v>12.2</v>
      </c>
      <c r="Q848" s="59">
        <v>9.6</v>
      </c>
      <c r="R848" s="59">
        <v>8.1</v>
      </c>
      <c r="S848" s="59">
        <v>7.38</v>
      </c>
      <c r="T848" s="59">
        <v>4</v>
      </c>
      <c r="U848" s="59">
        <v>4</v>
      </c>
      <c r="V848" s="59">
        <v>2</v>
      </c>
      <c r="W848" s="59">
        <v>3</v>
      </c>
      <c r="X848" s="59">
        <v>186</v>
      </c>
      <c r="Y848" s="59">
        <v>21</v>
      </c>
      <c r="Z848" s="59">
        <v>76</v>
      </c>
      <c r="AA848" s="59">
        <v>39</v>
      </c>
    </row>
    <row r="849" spans="1:27" x14ac:dyDescent="0.35">
      <c r="A849" s="59"/>
      <c r="B849" s="59"/>
      <c r="C849" s="59">
        <f>P849*Mitigations!$J$10</f>
        <v>8.8000000000000007</v>
      </c>
      <c r="D849" s="59">
        <f>Q849*Mitigations!$J$10</f>
        <v>7</v>
      </c>
      <c r="E849" s="59">
        <f>R849*Mitigations!$J$10</f>
        <v>6.75</v>
      </c>
      <c r="F849" s="59">
        <f>S849*Mitigations!$J$10</f>
        <v>7.4700000000000006</v>
      </c>
      <c r="G849" s="59">
        <f>T849*Mitigations!$K$10</f>
        <v>8</v>
      </c>
      <c r="H849" s="59">
        <f>U849*Mitigations!$K$10</f>
        <v>6</v>
      </c>
      <c r="I849" s="59">
        <f>V849*Mitigations!$K$10</f>
        <v>4</v>
      </c>
      <c r="J849" s="59">
        <f>W849*Mitigations!$K$10</f>
        <v>6</v>
      </c>
      <c r="K849" s="59">
        <f>X849*Mitigations!$L$10</f>
        <v>126</v>
      </c>
      <c r="L849" s="59">
        <f>Y849*Mitigations!$L$10</f>
        <v>43</v>
      </c>
      <c r="M849" s="59">
        <f>Z849*Mitigations!$L$10</f>
        <v>35</v>
      </c>
      <c r="N849" s="59">
        <f>AA849*Mitigations!$L$10</f>
        <v>61</v>
      </c>
      <c r="O849" s="59"/>
      <c r="P849" s="59">
        <v>8.8000000000000007</v>
      </c>
      <c r="Q849" s="59">
        <v>7</v>
      </c>
      <c r="R849" s="59">
        <v>6.75</v>
      </c>
      <c r="S849" s="59">
        <v>7.4700000000000006</v>
      </c>
      <c r="T849" s="59">
        <v>8</v>
      </c>
      <c r="U849" s="59">
        <v>6</v>
      </c>
      <c r="V849" s="59">
        <v>4</v>
      </c>
      <c r="W849" s="59">
        <v>6</v>
      </c>
      <c r="X849" s="59">
        <v>126</v>
      </c>
      <c r="Y849" s="59">
        <v>43</v>
      </c>
      <c r="Z849" s="59">
        <v>35</v>
      </c>
      <c r="AA849" s="59">
        <v>61</v>
      </c>
    </row>
    <row r="850" spans="1:27" x14ac:dyDescent="0.35">
      <c r="A850" s="59"/>
      <c r="B850" s="59"/>
      <c r="C850" s="59">
        <f>P850*Mitigations!$J$10</f>
        <v>10.3</v>
      </c>
      <c r="D850" s="59">
        <f>Q850*Mitigations!$J$10</f>
        <v>7.3</v>
      </c>
      <c r="E850" s="59">
        <f>R850*Mitigations!$J$10</f>
        <v>9</v>
      </c>
      <c r="F850" s="59">
        <f>S850*Mitigations!$J$10</f>
        <v>7.5600000000000005</v>
      </c>
      <c r="G850" s="59">
        <f>T850*Mitigations!$K$10</f>
        <v>2</v>
      </c>
      <c r="H850" s="59">
        <f>U850*Mitigations!$K$10</f>
        <v>4</v>
      </c>
      <c r="I850" s="59">
        <f>V850*Mitigations!$K$10</f>
        <v>5</v>
      </c>
      <c r="J850" s="59">
        <f>W850*Mitigations!$K$10</f>
        <v>2</v>
      </c>
      <c r="K850" s="59">
        <f>X850*Mitigations!$L$10</f>
        <v>162</v>
      </c>
      <c r="L850" s="59">
        <f>Y850*Mitigations!$L$10</f>
        <v>75</v>
      </c>
      <c r="M850" s="59">
        <f>Z850*Mitigations!$L$10</f>
        <v>104</v>
      </c>
      <c r="N850" s="59">
        <f>AA850*Mitigations!$L$10</f>
        <v>99</v>
      </c>
      <c r="O850" s="59"/>
      <c r="P850" s="59">
        <v>10.3</v>
      </c>
      <c r="Q850" s="59">
        <v>7.3</v>
      </c>
      <c r="R850" s="59">
        <v>9</v>
      </c>
      <c r="S850" s="59">
        <v>7.5600000000000005</v>
      </c>
      <c r="T850" s="59">
        <v>2</v>
      </c>
      <c r="U850" s="59">
        <v>4</v>
      </c>
      <c r="V850" s="59">
        <v>5</v>
      </c>
      <c r="W850" s="59">
        <v>2</v>
      </c>
      <c r="X850" s="59">
        <v>162</v>
      </c>
      <c r="Y850" s="59">
        <v>75</v>
      </c>
      <c r="Z850" s="59">
        <v>104</v>
      </c>
      <c r="AA850" s="59">
        <v>99</v>
      </c>
    </row>
    <row r="851" spans="1:27" x14ac:dyDescent="0.35">
      <c r="A851" s="59"/>
      <c r="B851" s="59"/>
      <c r="C851" s="59">
        <f>P851*Mitigations!$J$10</f>
        <v>11</v>
      </c>
      <c r="D851" s="59">
        <f>Q851*Mitigations!$J$10</f>
        <v>9.6999999999999993</v>
      </c>
      <c r="E851" s="59">
        <f>R851*Mitigations!$J$10</f>
        <v>10.620000000000001</v>
      </c>
      <c r="F851" s="59">
        <f>S851*Mitigations!$J$10</f>
        <v>6.9300000000000006</v>
      </c>
      <c r="G851" s="59">
        <f>T851*Mitigations!$K$10</f>
        <v>4</v>
      </c>
      <c r="H851" s="59">
        <f>U851*Mitigations!$K$10</f>
        <v>3</v>
      </c>
      <c r="I851" s="59">
        <f>V851*Mitigations!$K$10</f>
        <v>3</v>
      </c>
      <c r="J851" s="59">
        <f>W851*Mitigations!$K$10</f>
        <v>6</v>
      </c>
      <c r="K851" s="59">
        <f>X851*Mitigations!$L$10</f>
        <v>107</v>
      </c>
      <c r="L851" s="59">
        <f>Y851*Mitigations!$L$10</f>
        <v>55</v>
      </c>
      <c r="M851" s="59">
        <f>Z851*Mitigations!$L$10</f>
        <v>90</v>
      </c>
      <c r="N851" s="59">
        <f>AA851*Mitigations!$L$10</f>
        <v>44</v>
      </c>
      <c r="O851" s="59"/>
      <c r="P851" s="59">
        <v>11</v>
      </c>
      <c r="Q851" s="59">
        <v>9.6999999999999993</v>
      </c>
      <c r="R851" s="59">
        <v>10.620000000000001</v>
      </c>
      <c r="S851" s="59">
        <v>6.9300000000000006</v>
      </c>
      <c r="T851" s="59">
        <v>4</v>
      </c>
      <c r="U851" s="59">
        <v>3</v>
      </c>
      <c r="V851" s="59">
        <v>3</v>
      </c>
      <c r="W851" s="59">
        <v>6</v>
      </c>
      <c r="X851" s="59">
        <v>107</v>
      </c>
      <c r="Y851" s="59">
        <v>55</v>
      </c>
      <c r="Z851" s="59">
        <v>90</v>
      </c>
      <c r="AA851" s="59">
        <v>44</v>
      </c>
    </row>
    <row r="852" spans="1:27" x14ac:dyDescent="0.35">
      <c r="A852" s="59"/>
      <c r="B852" s="59"/>
      <c r="C852" s="59">
        <f>P852*Mitigations!$J$10</f>
        <v>11.7</v>
      </c>
      <c r="D852" s="59">
        <f>Q852*Mitigations!$J$10</f>
        <v>7.3</v>
      </c>
      <c r="E852" s="59">
        <f>R852*Mitigations!$J$10</f>
        <v>7.74</v>
      </c>
      <c r="F852" s="59">
        <f>S852*Mitigations!$J$10</f>
        <v>7.65</v>
      </c>
      <c r="G852" s="59">
        <f>T852*Mitigations!$K$10</f>
        <v>6</v>
      </c>
      <c r="H852" s="59">
        <f>U852*Mitigations!$K$10</f>
        <v>3</v>
      </c>
      <c r="I852" s="59">
        <f>V852*Mitigations!$K$10</f>
        <v>9</v>
      </c>
      <c r="J852" s="59">
        <f>W852*Mitigations!$K$10</f>
        <v>6</v>
      </c>
      <c r="K852" s="59">
        <f>X852*Mitigations!$L$10</f>
        <v>184</v>
      </c>
      <c r="L852" s="59">
        <f>Y852*Mitigations!$L$10</f>
        <v>71</v>
      </c>
      <c r="M852" s="59">
        <f>Z852*Mitigations!$L$10</f>
        <v>59</v>
      </c>
      <c r="N852" s="59">
        <f>AA852*Mitigations!$L$10</f>
        <v>71</v>
      </c>
      <c r="O852" s="59"/>
      <c r="P852" s="59">
        <v>11.7</v>
      </c>
      <c r="Q852" s="59">
        <v>7.3</v>
      </c>
      <c r="R852" s="59">
        <v>7.74</v>
      </c>
      <c r="S852" s="59">
        <v>7.65</v>
      </c>
      <c r="T852" s="59">
        <v>6</v>
      </c>
      <c r="U852" s="59">
        <v>3</v>
      </c>
      <c r="V852" s="59">
        <v>9</v>
      </c>
      <c r="W852" s="59">
        <v>6</v>
      </c>
      <c r="X852" s="59">
        <v>184</v>
      </c>
      <c r="Y852" s="59">
        <v>71</v>
      </c>
      <c r="Z852" s="59">
        <v>59</v>
      </c>
      <c r="AA852" s="59">
        <v>71</v>
      </c>
    </row>
    <row r="853" spans="1:27" x14ac:dyDescent="0.35">
      <c r="A853" s="59"/>
      <c r="B853" s="59"/>
      <c r="C853" s="59">
        <f>P853*Mitigations!$J$10</f>
        <v>7.4</v>
      </c>
      <c r="D853" s="59">
        <f>Q853*Mitigations!$J$10</f>
        <v>9.5</v>
      </c>
      <c r="E853" s="59">
        <f>R853*Mitigations!$J$10</f>
        <v>8.2799999999999994</v>
      </c>
      <c r="F853" s="59">
        <f>S853*Mitigations!$J$10</f>
        <v>7.02</v>
      </c>
      <c r="G853" s="59">
        <f>T853*Mitigations!$K$10</f>
        <v>8</v>
      </c>
      <c r="H853" s="59">
        <f>U853*Mitigations!$K$10</f>
        <v>1</v>
      </c>
      <c r="I853" s="59">
        <f>V853*Mitigations!$K$10</f>
        <v>6</v>
      </c>
      <c r="J853" s="59">
        <f>W853*Mitigations!$K$10</f>
        <v>6</v>
      </c>
      <c r="K853" s="59">
        <f>X853*Mitigations!$L$10</f>
        <v>149</v>
      </c>
      <c r="L853" s="59">
        <f>Y853*Mitigations!$L$10</f>
        <v>78</v>
      </c>
      <c r="M853" s="59">
        <f>Z853*Mitigations!$L$10</f>
        <v>114</v>
      </c>
      <c r="N853" s="59">
        <f>AA853*Mitigations!$L$10</f>
        <v>133</v>
      </c>
      <c r="O853" s="59"/>
      <c r="P853" s="59">
        <v>7.4</v>
      </c>
      <c r="Q853" s="59">
        <v>9.5</v>
      </c>
      <c r="R853" s="59">
        <v>8.2799999999999994</v>
      </c>
      <c r="S853" s="59">
        <v>7.02</v>
      </c>
      <c r="T853" s="59">
        <v>8</v>
      </c>
      <c r="U853" s="59">
        <v>1</v>
      </c>
      <c r="V853" s="59">
        <v>6</v>
      </c>
      <c r="W853" s="59">
        <v>6</v>
      </c>
      <c r="X853" s="59">
        <v>149</v>
      </c>
      <c r="Y853" s="59">
        <v>78</v>
      </c>
      <c r="Z853" s="59">
        <v>114</v>
      </c>
      <c r="AA853" s="59">
        <v>133</v>
      </c>
    </row>
    <row r="854" spans="1:27" x14ac:dyDescent="0.35">
      <c r="A854" s="59"/>
      <c r="B854" s="59"/>
      <c r="C854" s="59">
        <f>P854*Mitigations!$J$10</f>
        <v>9.4</v>
      </c>
      <c r="D854" s="59">
        <f>Q854*Mitigations!$J$10</f>
        <v>6.9</v>
      </c>
      <c r="E854" s="59">
        <f>R854*Mitigations!$J$10</f>
        <v>9.3600000000000012</v>
      </c>
      <c r="F854" s="59">
        <f>S854*Mitigations!$J$10</f>
        <v>8.370000000000001</v>
      </c>
      <c r="G854" s="59">
        <f>T854*Mitigations!$K$10</f>
        <v>5</v>
      </c>
      <c r="H854" s="59">
        <f>U854*Mitigations!$K$10</f>
        <v>4</v>
      </c>
      <c r="I854" s="59">
        <f>V854*Mitigations!$K$10</f>
        <v>6</v>
      </c>
      <c r="J854" s="59">
        <f>W854*Mitigations!$K$10</f>
        <v>2</v>
      </c>
      <c r="K854" s="59">
        <f>X854*Mitigations!$L$10</f>
        <v>137</v>
      </c>
      <c r="L854" s="59">
        <f>Y854*Mitigations!$L$10</f>
        <v>29</v>
      </c>
      <c r="M854" s="59">
        <f>Z854*Mitigations!$L$10</f>
        <v>66</v>
      </c>
      <c r="N854" s="59">
        <f>AA854*Mitigations!$L$10</f>
        <v>23</v>
      </c>
      <c r="O854" s="59"/>
      <c r="P854" s="59">
        <v>9.4</v>
      </c>
      <c r="Q854" s="59">
        <v>6.9</v>
      </c>
      <c r="R854" s="59">
        <v>9.3600000000000012</v>
      </c>
      <c r="S854" s="59">
        <v>8.370000000000001</v>
      </c>
      <c r="T854" s="59">
        <v>5</v>
      </c>
      <c r="U854" s="59">
        <v>4</v>
      </c>
      <c r="V854" s="59">
        <v>6</v>
      </c>
      <c r="W854" s="59">
        <v>2</v>
      </c>
      <c r="X854" s="59">
        <v>137</v>
      </c>
      <c r="Y854" s="59">
        <v>29</v>
      </c>
      <c r="Z854" s="59">
        <v>66</v>
      </c>
      <c r="AA854" s="59">
        <v>23</v>
      </c>
    </row>
    <row r="855" spans="1:27" x14ac:dyDescent="0.35">
      <c r="A855" s="59"/>
      <c r="B855" s="59"/>
      <c r="C855" s="59">
        <f>P855*Mitigations!$J$10</f>
        <v>12.2</v>
      </c>
      <c r="D855" s="59">
        <f>Q855*Mitigations!$J$10</f>
        <v>8.5</v>
      </c>
      <c r="E855" s="59">
        <f>R855*Mitigations!$J$10</f>
        <v>7.5600000000000005</v>
      </c>
      <c r="F855" s="59">
        <f>S855*Mitigations!$J$10</f>
        <v>7.5600000000000005</v>
      </c>
      <c r="G855" s="59">
        <f>T855*Mitigations!$K$10</f>
        <v>9</v>
      </c>
      <c r="H855" s="59">
        <f>U855*Mitigations!$K$10</f>
        <v>5</v>
      </c>
      <c r="I855" s="59">
        <f>V855*Mitigations!$K$10</f>
        <v>6</v>
      </c>
      <c r="J855" s="59">
        <f>W855*Mitigations!$K$10</f>
        <v>3</v>
      </c>
      <c r="K855" s="59">
        <f>X855*Mitigations!$L$10</f>
        <v>102</v>
      </c>
      <c r="L855" s="59">
        <f>Y855*Mitigations!$L$10</f>
        <v>44</v>
      </c>
      <c r="M855" s="59">
        <f>Z855*Mitigations!$L$10</f>
        <v>106</v>
      </c>
      <c r="N855" s="59">
        <f>AA855*Mitigations!$L$10</f>
        <v>39</v>
      </c>
      <c r="O855" s="59"/>
      <c r="P855" s="59">
        <v>12.2</v>
      </c>
      <c r="Q855" s="59">
        <v>8.5</v>
      </c>
      <c r="R855" s="59">
        <v>7.5600000000000005</v>
      </c>
      <c r="S855" s="59">
        <v>7.5600000000000005</v>
      </c>
      <c r="T855" s="59">
        <v>9</v>
      </c>
      <c r="U855" s="59">
        <v>5</v>
      </c>
      <c r="V855" s="59">
        <v>6</v>
      </c>
      <c r="W855" s="59">
        <v>3</v>
      </c>
      <c r="X855" s="59">
        <v>102</v>
      </c>
      <c r="Y855" s="59">
        <v>44</v>
      </c>
      <c r="Z855" s="59">
        <v>106</v>
      </c>
      <c r="AA855" s="59">
        <v>39</v>
      </c>
    </row>
    <row r="856" spans="1:27" x14ac:dyDescent="0.35">
      <c r="A856" s="59"/>
      <c r="B856" s="59"/>
      <c r="C856" s="59">
        <f>P856*Mitigations!$J$10</f>
        <v>10.199999999999999</v>
      </c>
      <c r="D856" s="59">
        <f>Q856*Mitigations!$J$10</f>
        <v>7.5</v>
      </c>
      <c r="E856" s="59">
        <f>R856*Mitigations!$J$10</f>
        <v>10.620000000000001</v>
      </c>
      <c r="F856" s="59">
        <f>S856*Mitigations!$J$10</f>
        <v>7.4700000000000006</v>
      </c>
      <c r="G856" s="59">
        <f>T856*Mitigations!$K$10</f>
        <v>6</v>
      </c>
      <c r="H856" s="59">
        <f>U856*Mitigations!$K$10</f>
        <v>1</v>
      </c>
      <c r="I856" s="59">
        <f>V856*Mitigations!$K$10</f>
        <v>2</v>
      </c>
      <c r="J856" s="59">
        <f>W856*Mitigations!$K$10</f>
        <v>4</v>
      </c>
      <c r="K856" s="59">
        <f>X856*Mitigations!$L$10</f>
        <v>129</v>
      </c>
      <c r="L856" s="59">
        <f>Y856*Mitigations!$L$10</f>
        <v>61</v>
      </c>
      <c r="M856" s="59">
        <f>Z856*Mitigations!$L$10</f>
        <v>133</v>
      </c>
      <c r="N856" s="59">
        <f>AA856*Mitigations!$L$10</f>
        <v>45</v>
      </c>
      <c r="O856" s="59"/>
      <c r="P856" s="59">
        <v>10.199999999999999</v>
      </c>
      <c r="Q856" s="59">
        <v>7.5</v>
      </c>
      <c r="R856" s="59">
        <v>10.620000000000001</v>
      </c>
      <c r="S856" s="59">
        <v>7.4700000000000006</v>
      </c>
      <c r="T856" s="59">
        <v>6</v>
      </c>
      <c r="U856" s="59">
        <v>1</v>
      </c>
      <c r="V856" s="59">
        <v>2</v>
      </c>
      <c r="W856" s="59">
        <v>4</v>
      </c>
      <c r="X856" s="59">
        <v>129</v>
      </c>
      <c r="Y856" s="59">
        <v>61</v>
      </c>
      <c r="Z856" s="59">
        <v>133</v>
      </c>
      <c r="AA856" s="59">
        <v>45</v>
      </c>
    </row>
    <row r="857" spans="1:27" x14ac:dyDescent="0.35">
      <c r="A857" s="59"/>
      <c r="B857" s="59"/>
      <c r="C857" s="59">
        <f>P857*Mitigations!$J$10</f>
        <v>9</v>
      </c>
      <c r="D857" s="59">
        <f>Q857*Mitigations!$J$10</f>
        <v>8.6999999999999993</v>
      </c>
      <c r="E857" s="59">
        <f>R857*Mitigations!$J$10</f>
        <v>7.74</v>
      </c>
      <c r="F857" s="59">
        <f>S857*Mitigations!$J$10</f>
        <v>6.39</v>
      </c>
      <c r="G857" s="59">
        <f>T857*Mitigations!$K$10</f>
        <v>5</v>
      </c>
      <c r="H857" s="59">
        <f>U857*Mitigations!$K$10</f>
        <v>3</v>
      </c>
      <c r="I857" s="59">
        <f>V857*Mitigations!$K$10</f>
        <v>2</v>
      </c>
      <c r="J857" s="59">
        <f>W857*Mitigations!$K$10</f>
        <v>7</v>
      </c>
      <c r="K857" s="59">
        <f>X857*Mitigations!$L$10</f>
        <v>103</v>
      </c>
      <c r="L857" s="59">
        <f>Y857*Mitigations!$L$10</f>
        <v>40</v>
      </c>
      <c r="M857" s="59">
        <f>Z857*Mitigations!$L$10</f>
        <v>115</v>
      </c>
      <c r="N857" s="59">
        <f>AA857*Mitigations!$L$10</f>
        <v>47</v>
      </c>
      <c r="O857" s="59"/>
      <c r="P857" s="59">
        <v>9</v>
      </c>
      <c r="Q857" s="59">
        <v>8.6999999999999993</v>
      </c>
      <c r="R857" s="59">
        <v>7.74</v>
      </c>
      <c r="S857" s="59">
        <v>6.39</v>
      </c>
      <c r="T857" s="59">
        <v>5</v>
      </c>
      <c r="U857" s="59">
        <v>3</v>
      </c>
      <c r="V857" s="59">
        <v>2</v>
      </c>
      <c r="W857" s="59">
        <v>7</v>
      </c>
      <c r="X857" s="59">
        <v>103</v>
      </c>
      <c r="Y857" s="59">
        <v>40</v>
      </c>
      <c r="Z857" s="59">
        <v>115</v>
      </c>
      <c r="AA857" s="59">
        <v>47</v>
      </c>
    </row>
    <row r="858" spans="1:27" x14ac:dyDescent="0.35">
      <c r="A858" s="59"/>
      <c r="B858" s="59"/>
      <c r="C858" s="59">
        <f>P858*Mitigations!$J$10</f>
        <v>11.5</v>
      </c>
      <c r="D858" s="59">
        <f>Q858*Mitigations!$J$10</f>
        <v>9.1</v>
      </c>
      <c r="E858" s="59">
        <f>R858*Mitigations!$J$10</f>
        <v>10.620000000000001</v>
      </c>
      <c r="F858" s="59">
        <f>S858*Mitigations!$J$10</f>
        <v>8.5500000000000007</v>
      </c>
      <c r="G858" s="59">
        <f>T858*Mitigations!$K$10</f>
        <v>9</v>
      </c>
      <c r="H858" s="59">
        <f>U858*Mitigations!$K$10</f>
        <v>3</v>
      </c>
      <c r="I858" s="59">
        <f>V858*Mitigations!$K$10</f>
        <v>2</v>
      </c>
      <c r="J858" s="59">
        <f>W858*Mitigations!$K$10</f>
        <v>3</v>
      </c>
      <c r="K858" s="59">
        <f>X858*Mitigations!$L$10</f>
        <v>122</v>
      </c>
      <c r="L858" s="59">
        <f>Y858*Mitigations!$L$10</f>
        <v>41</v>
      </c>
      <c r="M858" s="59">
        <f>Z858*Mitigations!$L$10</f>
        <v>143</v>
      </c>
      <c r="N858" s="59">
        <f>AA858*Mitigations!$L$10</f>
        <v>51</v>
      </c>
      <c r="O858" s="59"/>
      <c r="P858" s="59">
        <v>11.5</v>
      </c>
      <c r="Q858" s="59">
        <v>9.1</v>
      </c>
      <c r="R858" s="59">
        <v>10.620000000000001</v>
      </c>
      <c r="S858" s="59">
        <v>8.5500000000000007</v>
      </c>
      <c r="T858" s="59">
        <v>9</v>
      </c>
      <c r="U858" s="59">
        <v>3</v>
      </c>
      <c r="V858" s="59">
        <v>2</v>
      </c>
      <c r="W858" s="59">
        <v>3</v>
      </c>
      <c r="X858" s="59">
        <v>122</v>
      </c>
      <c r="Y858" s="59">
        <v>41</v>
      </c>
      <c r="Z858" s="59">
        <v>143</v>
      </c>
      <c r="AA858" s="59">
        <v>51</v>
      </c>
    </row>
    <row r="859" spans="1:27" x14ac:dyDescent="0.35">
      <c r="A859" s="59"/>
      <c r="B859" s="59"/>
      <c r="C859" s="59">
        <f>P859*Mitigations!$J$10</f>
        <v>8.4</v>
      </c>
      <c r="D859" s="59">
        <f>Q859*Mitigations!$J$10</f>
        <v>7.6</v>
      </c>
      <c r="E859" s="59">
        <f>R859*Mitigations!$J$10</f>
        <v>8.01</v>
      </c>
      <c r="F859" s="59">
        <f>S859*Mitigations!$J$10</f>
        <v>7.29</v>
      </c>
      <c r="G859" s="59">
        <f>T859*Mitigations!$K$10</f>
        <v>6</v>
      </c>
      <c r="H859" s="59">
        <f>U859*Mitigations!$K$10</f>
        <v>2</v>
      </c>
      <c r="I859" s="59">
        <f>V859*Mitigations!$K$10</f>
        <v>6</v>
      </c>
      <c r="J859" s="59">
        <f>W859*Mitigations!$K$10</f>
        <v>5</v>
      </c>
      <c r="K859" s="59">
        <f>X859*Mitigations!$L$10</f>
        <v>77</v>
      </c>
      <c r="L859" s="59">
        <f>Y859*Mitigations!$L$10</f>
        <v>18</v>
      </c>
      <c r="M859" s="59">
        <f>Z859*Mitigations!$L$10</f>
        <v>82</v>
      </c>
      <c r="N859" s="59">
        <f>AA859*Mitigations!$L$10</f>
        <v>89</v>
      </c>
      <c r="O859" s="59"/>
      <c r="P859" s="59">
        <v>8.4</v>
      </c>
      <c r="Q859" s="59">
        <v>7.6</v>
      </c>
      <c r="R859" s="59">
        <v>8.01</v>
      </c>
      <c r="S859" s="59">
        <v>7.29</v>
      </c>
      <c r="T859" s="59">
        <v>6</v>
      </c>
      <c r="U859" s="59">
        <v>2</v>
      </c>
      <c r="V859" s="59">
        <v>6</v>
      </c>
      <c r="W859" s="59">
        <v>5</v>
      </c>
      <c r="X859" s="59">
        <v>77</v>
      </c>
      <c r="Y859" s="59">
        <v>18</v>
      </c>
      <c r="Z859" s="59">
        <v>82</v>
      </c>
      <c r="AA859" s="59">
        <v>89</v>
      </c>
    </row>
    <row r="860" spans="1:27" x14ac:dyDescent="0.35">
      <c r="A860" s="59"/>
      <c r="B860" s="59"/>
      <c r="C860" s="59">
        <f>P860*Mitigations!$J$10</f>
        <v>11.8</v>
      </c>
      <c r="D860" s="59">
        <f>Q860*Mitigations!$J$10</f>
        <v>7.7</v>
      </c>
      <c r="E860" s="59">
        <f>R860*Mitigations!$J$10</f>
        <v>9.2700000000000014</v>
      </c>
      <c r="F860" s="59">
        <f>S860*Mitigations!$J$10</f>
        <v>7.02</v>
      </c>
      <c r="G860" s="59">
        <f>T860*Mitigations!$K$10</f>
        <v>2</v>
      </c>
      <c r="H860" s="59">
        <f>U860*Mitigations!$K$10</f>
        <v>2</v>
      </c>
      <c r="I860" s="59">
        <f>V860*Mitigations!$K$10</f>
        <v>4</v>
      </c>
      <c r="J860" s="59">
        <f>W860*Mitigations!$K$10</f>
        <v>5</v>
      </c>
      <c r="K860" s="59">
        <f>X860*Mitigations!$L$10</f>
        <v>69</v>
      </c>
      <c r="L860" s="59">
        <f>Y860*Mitigations!$L$10</f>
        <v>36</v>
      </c>
      <c r="M860" s="59">
        <f>Z860*Mitigations!$L$10</f>
        <v>78</v>
      </c>
      <c r="N860" s="59">
        <f>AA860*Mitigations!$L$10</f>
        <v>33</v>
      </c>
      <c r="O860" s="59"/>
      <c r="P860" s="59">
        <v>11.8</v>
      </c>
      <c r="Q860" s="59">
        <v>7.7</v>
      </c>
      <c r="R860" s="59">
        <v>9.2700000000000014</v>
      </c>
      <c r="S860" s="59">
        <v>7.02</v>
      </c>
      <c r="T860" s="59">
        <v>2</v>
      </c>
      <c r="U860" s="59">
        <v>2</v>
      </c>
      <c r="V860" s="59">
        <v>4</v>
      </c>
      <c r="W860" s="59">
        <v>5</v>
      </c>
      <c r="X860" s="59">
        <v>69</v>
      </c>
      <c r="Y860" s="59">
        <v>36</v>
      </c>
      <c r="Z860" s="59">
        <v>78</v>
      </c>
      <c r="AA860" s="59">
        <v>33</v>
      </c>
    </row>
    <row r="861" spans="1:27" x14ac:dyDescent="0.35">
      <c r="A861" s="59"/>
      <c r="B861" s="59"/>
      <c r="C861" s="59">
        <f>P861*Mitigations!$J$10</f>
        <v>12.4</v>
      </c>
      <c r="D861" s="59">
        <f>Q861*Mitigations!$J$10</f>
        <v>7.8</v>
      </c>
      <c r="E861" s="59">
        <f>R861*Mitigations!$J$10</f>
        <v>9.99</v>
      </c>
      <c r="F861" s="59">
        <f>S861*Mitigations!$J$10</f>
        <v>7.4700000000000006</v>
      </c>
      <c r="G861" s="59">
        <f>T861*Mitigations!$K$10</f>
        <v>6</v>
      </c>
      <c r="H861" s="59">
        <f>U861*Mitigations!$K$10</f>
        <v>4</v>
      </c>
      <c r="I861" s="59">
        <f>V861*Mitigations!$K$10</f>
        <v>3</v>
      </c>
      <c r="J861" s="59">
        <f>W861*Mitigations!$K$10</f>
        <v>3</v>
      </c>
      <c r="K861" s="59">
        <f>X861*Mitigations!$L$10</f>
        <v>93</v>
      </c>
      <c r="L861" s="59">
        <f>Y861*Mitigations!$L$10</f>
        <v>59</v>
      </c>
      <c r="M861" s="59">
        <f>Z861*Mitigations!$L$10</f>
        <v>53</v>
      </c>
      <c r="N861" s="59">
        <f>AA861*Mitigations!$L$10</f>
        <v>44</v>
      </c>
      <c r="O861" s="59"/>
      <c r="P861" s="59">
        <v>12.4</v>
      </c>
      <c r="Q861" s="59">
        <v>7.8</v>
      </c>
      <c r="R861" s="59">
        <v>9.99</v>
      </c>
      <c r="S861" s="59">
        <v>7.4700000000000006</v>
      </c>
      <c r="T861" s="59">
        <v>6</v>
      </c>
      <c r="U861" s="59">
        <v>4</v>
      </c>
      <c r="V861" s="59">
        <v>3</v>
      </c>
      <c r="W861" s="59">
        <v>3</v>
      </c>
      <c r="X861" s="59">
        <v>93</v>
      </c>
      <c r="Y861" s="59">
        <v>59</v>
      </c>
      <c r="Z861" s="59">
        <v>53</v>
      </c>
      <c r="AA861" s="59">
        <v>44</v>
      </c>
    </row>
    <row r="862" spans="1:27" x14ac:dyDescent="0.35">
      <c r="A862" s="59"/>
      <c r="B862" s="59"/>
      <c r="C862" s="59">
        <f>P862*Mitigations!$J$10</f>
        <v>10.3</v>
      </c>
      <c r="D862" s="59">
        <f>Q862*Mitigations!$J$10</f>
        <v>7.9</v>
      </c>
      <c r="E862" s="59">
        <f>R862*Mitigations!$J$10</f>
        <v>9.99</v>
      </c>
      <c r="F862" s="59">
        <f>S862*Mitigations!$J$10</f>
        <v>7.74</v>
      </c>
      <c r="G862" s="59">
        <f>T862*Mitigations!$K$10</f>
        <v>6</v>
      </c>
      <c r="H862" s="59">
        <f>U862*Mitigations!$K$10</f>
        <v>1</v>
      </c>
      <c r="I862" s="59">
        <f>V862*Mitigations!$K$10</f>
        <v>5</v>
      </c>
      <c r="J862" s="59">
        <f>W862*Mitigations!$K$10</f>
        <v>5</v>
      </c>
      <c r="K862" s="59">
        <f>X862*Mitigations!$L$10</f>
        <v>85</v>
      </c>
      <c r="L862" s="59">
        <f>Y862*Mitigations!$L$10</f>
        <v>34</v>
      </c>
      <c r="M862" s="59">
        <f>Z862*Mitigations!$L$10</f>
        <v>124</v>
      </c>
      <c r="N862" s="59">
        <f>AA862*Mitigations!$L$10</f>
        <v>39</v>
      </c>
      <c r="O862" s="59"/>
      <c r="P862" s="59">
        <v>10.3</v>
      </c>
      <c r="Q862" s="59">
        <v>7.9</v>
      </c>
      <c r="R862" s="59">
        <v>9.99</v>
      </c>
      <c r="S862" s="59">
        <v>7.74</v>
      </c>
      <c r="T862" s="59">
        <v>6</v>
      </c>
      <c r="U862" s="59">
        <v>1</v>
      </c>
      <c r="V862" s="59">
        <v>5</v>
      </c>
      <c r="W862" s="59">
        <v>5</v>
      </c>
      <c r="X862" s="59">
        <v>85</v>
      </c>
      <c r="Y862" s="59">
        <v>34</v>
      </c>
      <c r="Z862" s="59">
        <v>124</v>
      </c>
      <c r="AA862" s="59">
        <v>39</v>
      </c>
    </row>
    <row r="863" spans="1:27" x14ac:dyDescent="0.35">
      <c r="A863" s="59"/>
      <c r="B863" s="59"/>
      <c r="C863" s="59">
        <f>P863*Mitigations!$J$10</f>
        <v>13.6</v>
      </c>
      <c r="D863" s="59">
        <f>Q863*Mitigations!$J$10</f>
        <v>11.3</v>
      </c>
      <c r="E863" s="59">
        <f>R863*Mitigations!$J$10</f>
        <v>8.4600000000000009</v>
      </c>
      <c r="F863" s="59">
        <f>S863*Mitigations!$J$10</f>
        <v>7.11</v>
      </c>
      <c r="G863" s="59">
        <f>T863*Mitigations!$K$10</f>
        <v>4</v>
      </c>
      <c r="H863" s="59">
        <f>U863*Mitigations!$K$10</f>
        <v>2</v>
      </c>
      <c r="I863" s="59">
        <f>V863*Mitigations!$K$10</f>
        <v>7</v>
      </c>
      <c r="J863" s="59">
        <f>W863*Mitigations!$K$10</f>
        <v>3</v>
      </c>
      <c r="K863" s="59">
        <f>X863*Mitigations!$L$10</f>
        <v>327</v>
      </c>
      <c r="L863" s="59">
        <f>Y863*Mitigations!$L$10</f>
        <v>26</v>
      </c>
      <c r="M863" s="59">
        <f>Z863*Mitigations!$L$10</f>
        <v>58</v>
      </c>
      <c r="N863" s="59">
        <f>AA863*Mitigations!$L$10</f>
        <v>100</v>
      </c>
      <c r="O863" s="59"/>
      <c r="P863" s="59">
        <v>13.6</v>
      </c>
      <c r="Q863" s="59">
        <v>11.3</v>
      </c>
      <c r="R863" s="59">
        <v>8.4600000000000009</v>
      </c>
      <c r="S863" s="59">
        <v>7.11</v>
      </c>
      <c r="T863" s="59">
        <v>4</v>
      </c>
      <c r="U863" s="59">
        <v>2</v>
      </c>
      <c r="V863" s="59">
        <v>7</v>
      </c>
      <c r="W863" s="59">
        <v>3</v>
      </c>
      <c r="X863" s="59">
        <v>327</v>
      </c>
      <c r="Y863" s="59">
        <v>26</v>
      </c>
      <c r="Z863" s="59">
        <v>58</v>
      </c>
      <c r="AA863" s="59">
        <v>100</v>
      </c>
    </row>
    <row r="864" spans="1:27" x14ac:dyDescent="0.35">
      <c r="A864" s="59"/>
      <c r="B864" s="59"/>
      <c r="C864" s="59">
        <f>P864*Mitigations!$J$10</f>
        <v>10.5</v>
      </c>
      <c r="D864" s="59">
        <f>Q864*Mitigations!$J$10</f>
        <v>7.8</v>
      </c>
      <c r="E864" s="59">
        <f>R864*Mitigations!$J$10</f>
        <v>9.99</v>
      </c>
      <c r="F864" s="59">
        <f>S864*Mitigations!$J$10</f>
        <v>7.38</v>
      </c>
      <c r="G864" s="59">
        <f>T864*Mitigations!$K$10</f>
        <v>3</v>
      </c>
      <c r="H864" s="59">
        <f>U864*Mitigations!$K$10</f>
        <v>1</v>
      </c>
      <c r="I864" s="59">
        <f>V864*Mitigations!$K$10</f>
        <v>4</v>
      </c>
      <c r="J864" s="59">
        <f>W864*Mitigations!$K$10</f>
        <v>5</v>
      </c>
      <c r="K864" s="59">
        <f>X864*Mitigations!$L$10</f>
        <v>218</v>
      </c>
      <c r="L864" s="59">
        <f>Y864*Mitigations!$L$10</f>
        <v>25</v>
      </c>
      <c r="M864" s="59">
        <f>Z864*Mitigations!$L$10</f>
        <v>74</v>
      </c>
      <c r="N864" s="59">
        <f>AA864*Mitigations!$L$10</f>
        <v>60</v>
      </c>
      <c r="O864" s="59"/>
      <c r="P864" s="59">
        <v>10.5</v>
      </c>
      <c r="Q864" s="59">
        <v>7.8</v>
      </c>
      <c r="R864" s="59">
        <v>9.99</v>
      </c>
      <c r="S864" s="59">
        <v>7.38</v>
      </c>
      <c r="T864" s="59">
        <v>3</v>
      </c>
      <c r="U864" s="59">
        <v>1</v>
      </c>
      <c r="V864" s="59">
        <v>4</v>
      </c>
      <c r="W864" s="59">
        <v>5</v>
      </c>
      <c r="X864" s="59">
        <v>218</v>
      </c>
      <c r="Y864" s="59">
        <v>25</v>
      </c>
      <c r="Z864" s="59">
        <v>74</v>
      </c>
      <c r="AA864" s="59">
        <v>60</v>
      </c>
    </row>
    <row r="865" spans="1:27" x14ac:dyDescent="0.35">
      <c r="A865" s="59"/>
      <c r="B865" s="59"/>
      <c r="C865" s="59">
        <f>P865*Mitigations!$J$10</f>
        <v>10.6</v>
      </c>
      <c r="D865" s="59">
        <f>Q865*Mitigations!$J$10</f>
        <v>7.5</v>
      </c>
      <c r="E865" s="59">
        <f>R865*Mitigations!$J$10</f>
        <v>11.700000000000001</v>
      </c>
      <c r="F865" s="59">
        <f>S865*Mitigations!$J$10</f>
        <v>6.84</v>
      </c>
      <c r="G865" s="59">
        <f>T865*Mitigations!$K$10</f>
        <v>7</v>
      </c>
      <c r="H865" s="59">
        <f>U865*Mitigations!$K$10</f>
        <v>6</v>
      </c>
      <c r="I865" s="59">
        <f>V865*Mitigations!$K$10</f>
        <v>2</v>
      </c>
      <c r="J865" s="59">
        <f>W865*Mitigations!$K$10</f>
        <v>4</v>
      </c>
      <c r="K865" s="59">
        <f>X865*Mitigations!$L$10</f>
        <v>125</v>
      </c>
      <c r="L865" s="59">
        <f>Y865*Mitigations!$L$10</f>
        <v>41</v>
      </c>
      <c r="M865" s="59">
        <f>Z865*Mitigations!$L$10</f>
        <v>100</v>
      </c>
      <c r="N865" s="59">
        <f>AA865*Mitigations!$L$10</f>
        <v>94</v>
      </c>
      <c r="O865" s="59"/>
      <c r="P865" s="59">
        <v>10.6</v>
      </c>
      <c r="Q865" s="59">
        <v>7.5</v>
      </c>
      <c r="R865" s="59">
        <v>11.700000000000001</v>
      </c>
      <c r="S865" s="59">
        <v>6.84</v>
      </c>
      <c r="T865" s="59">
        <v>7</v>
      </c>
      <c r="U865" s="59">
        <v>6</v>
      </c>
      <c r="V865" s="59">
        <v>2</v>
      </c>
      <c r="W865" s="59">
        <v>4</v>
      </c>
      <c r="X865" s="59">
        <v>125</v>
      </c>
      <c r="Y865" s="59">
        <v>41</v>
      </c>
      <c r="Z865" s="59">
        <v>100</v>
      </c>
      <c r="AA865" s="59">
        <v>94</v>
      </c>
    </row>
    <row r="866" spans="1:27" x14ac:dyDescent="0.35">
      <c r="A866" s="59"/>
      <c r="B866" s="59"/>
      <c r="C866" s="59">
        <f>P866*Mitigations!$J$10</f>
        <v>8.9</v>
      </c>
      <c r="D866" s="59">
        <f>Q866*Mitigations!$J$10</f>
        <v>8.6</v>
      </c>
      <c r="E866" s="59">
        <f>R866*Mitigations!$J$10</f>
        <v>7.9200000000000008</v>
      </c>
      <c r="F866" s="59">
        <f>S866*Mitigations!$J$10</f>
        <v>7.2</v>
      </c>
      <c r="G866" s="59">
        <f>T866*Mitigations!$K$10</f>
        <v>4</v>
      </c>
      <c r="H866" s="59">
        <f>U866*Mitigations!$K$10</f>
        <v>9</v>
      </c>
      <c r="I866" s="59">
        <f>V866*Mitigations!$K$10</f>
        <v>6</v>
      </c>
      <c r="J866" s="59">
        <f>W866*Mitigations!$K$10</f>
        <v>3</v>
      </c>
      <c r="K866" s="59">
        <f>X866*Mitigations!$L$10</f>
        <v>162</v>
      </c>
      <c r="L866" s="59">
        <f>Y866*Mitigations!$L$10</f>
        <v>50</v>
      </c>
      <c r="M866" s="59">
        <f>Z866*Mitigations!$L$10</f>
        <v>189</v>
      </c>
      <c r="N866" s="59">
        <f>AA866*Mitigations!$L$10</f>
        <v>101</v>
      </c>
      <c r="O866" s="59"/>
      <c r="P866" s="59">
        <v>8.9</v>
      </c>
      <c r="Q866" s="59">
        <v>8.6</v>
      </c>
      <c r="R866" s="59">
        <v>7.9200000000000008</v>
      </c>
      <c r="S866" s="59">
        <v>7.2</v>
      </c>
      <c r="T866" s="59">
        <v>4</v>
      </c>
      <c r="U866" s="59">
        <v>9</v>
      </c>
      <c r="V866" s="59">
        <v>6</v>
      </c>
      <c r="W866" s="59">
        <v>3</v>
      </c>
      <c r="X866" s="59">
        <v>162</v>
      </c>
      <c r="Y866" s="59">
        <v>50</v>
      </c>
      <c r="Z866" s="59">
        <v>189</v>
      </c>
      <c r="AA866" s="59">
        <v>101</v>
      </c>
    </row>
    <row r="867" spans="1:27" x14ac:dyDescent="0.35">
      <c r="A867" s="59"/>
      <c r="B867" s="59"/>
      <c r="C867" s="59">
        <f>P867*Mitigations!$J$10</f>
        <v>10.1</v>
      </c>
      <c r="D867" s="59">
        <f>Q867*Mitigations!$J$10</f>
        <v>7.2</v>
      </c>
      <c r="E867" s="59">
        <f>R867*Mitigations!$J$10</f>
        <v>8.82</v>
      </c>
      <c r="F867" s="59">
        <f>S867*Mitigations!$J$10</f>
        <v>6.84</v>
      </c>
      <c r="G867" s="59">
        <f>T867*Mitigations!$K$10</f>
        <v>3</v>
      </c>
      <c r="H867" s="59">
        <f>U867*Mitigations!$K$10</f>
        <v>3</v>
      </c>
      <c r="I867" s="59">
        <f>V867*Mitigations!$K$10</f>
        <v>6</v>
      </c>
      <c r="J867" s="59">
        <f>W867*Mitigations!$K$10</f>
        <v>4</v>
      </c>
      <c r="K867" s="59">
        <f>X867*Mitigations!$L$10</f>
        <v>111</v>
      </c>
      <c r="L867" s="59">
        <f>Y867*Mitigations!$L$10</f>
        <v>44</v>
      </c>
      <c r="M867" s="59">
        <f>Z867*Mitigations!$L$10</f>
        <v>92</v>
      </c>
      <c r="N867" s="59">
        <f>AA867*Mitigations!$L$10</f>
        <v>48</v>
      </c>
      <c r="O867" s="59"/>
      <c r="P867" s="59">
        <v>10.1</v>
      </c>
      <c r="Q867" s="59">
        <v>7.2</v>
      </c>
      <c r="R867" s="59">
        <v>8.82</v>
      </c>
      <c r="S867" s="59">
        <v>6.84</v>
      </c>
      <c r="T867" s="59">
        <v>3</v>
      </c>
      <c r="U867" s="59">
        <v>3</v>
      </c>
      <c r="V867" s="59">
        <v>6</v>
      </c>
      <c r="W867" s="59">
        <v>4</v>
      </c>
      <c r="X867" s="59">
        <v>111</v>
      </c>
      <c r="Y867" s="59">
        <v>44</v>
      </c>
      <c r="Z867" s="59">
        <v>92</v>
      </c>
      <c r="AA867" s="59">
        <v>48</v>
      </c>
    </row>
    <row r="868" spans="1:27" x14ac:dyDescent="0.35">
      <c r="A868" s="59"/>
      <c r="B868" s="59"/>
      <c r="C868" s="59">
        <f>P868*Mitigations!$J$10</f>
        <v>12.7</v>
      </c>
      <c r="D868" s="59">
        <f>Q868*Mitigations!$J$10</f>
        <v>7.6</v>
      </c>
      <c r="E868" s="59">
        <f>R868*Mitigations!$J$10</f>
        <v>12.78</v>
      </c>
      <c r="F868" s="59">
        <f>S868*Mitigations!$J$10</f>
        <v>6.9300000000000006</v>
      </c>
      <c r="G868" s="59">
        <f>T868*Mitigations!$K$10</f>
        <v>2</v>
      </c>
      <c r="H868" s="59">
        <f>U868*Mitigations!$K$10</f>
        <v>1</v>
      </c>
      <c r="I868" s="59">
        <f>V868*Mitigations!$K$10</f>
        <v>4</v>
      </c>
      <c r="J868" s="59">
        <f>W868*Mitigations!$K$10</f>
        <v>9</v>
      </c>
      <c r="K868" s="59">
        <f>X868*Mitigations!$L$10</f>
        <v>115</v>
      </c>
      <c r="L868" s="59">
        <f>Y868*Mitigations!$L$10</f>
        <v>26</v>
      </c>
      <c r="M868" s="59">
        <f>Z868*Mitigations!$L$10</f>
        <v>171</v>
      </c>
      <c r="N868" s="59">
        <f>AA868*Mitigations!$L$10</f>
        <v>16</v>
      </c>
      <c r="O868" s="59"/>
      <c r="P868" s="59">
        <v>12.7</v>
      </c>
      <c r="Q868" s="59">
        <v>7.6</v>
      </c>
      <c r="R868" s="59">
        <v>12.78</v>
      </c>
      <c r="S868" s="59">
        <v>6.9300000000000006</v>
      </c>
      <c r="T868" s="59">
        <v>2</v>
      </c>
      <c r="U868" s="59">
        <v>1</v>
      </c>
      <c r="V868" s="59">
        <v>4</v>
      </c>
      <c r="W868" s="59">
        <v>9</v>
      </c>
      <c r="X868" s="59">
        <v>115</v>
      </c>
      <c r="Y868" s="59">
        <v>26</v>
      </c>
      <c r="Z868" s="59">
        <v>171</v>
      </c>
      <c r="AA868" s="59">
        <v>16</v>
      </c>
    </row>
    <row r="869" spans="1:27" x14ac:dyDescent="0.35">
      <c r="A869" s="59"/>
      <c r="B869" s="59"/>
      <c r="C869" s="59">
        <f>P869*Mitigations!$J$10</f>
        <v>9.8000000000000007</v>
      </c>
      <c r="D869" s="59">
        <f>Q869*Mitigations!$J$10</f>
        <v>8.6999999999999993</v>
      </c>
      <c r="E869" s="59">
        <f>R869*Mitigations!$J$10</f>
        <v>11.610000000000001</v>
      </c>
      <c r="F869" s="59">
        <f>S869*Mitigations!$J$10</f>
        <v>8.370000000000001</v>
      </c>
      <c r="G869" s="59">
        <f>T869*Mitigations!$K$10</f>
        <v>4</v>
      </c>
      <c r="H869" s="59">
        <f>U869*Mitigations!$K$10</f>
        <v>7</v>
      </c>
      <c r="I869" s="59">
        <f>V869*Mitigations!$K$10</f>
        <v>1</v>
      </c>
      <c r="J869" s="59">
        <f>W869*Mitigations!$K$10</f>
        <v>3</v>
      </c>
      <c r="K869" s="59">
        <f>X869*Mitigations!$L$10</f>
        <v>113</v>
      </c>
      <c r="L869" s="59">
        <f>Y869*Mitigations!$L$10</f>
        <v>30</v>
      </c>
      <c r="M869" s="59">
        <f>Z869*Mitigations!$L$10</f>
        <v>42</v>
      </c>
      <c r="N869" s="59">
        <f>AA869*Mitigations!$L$10</f>
        <v>47</v>
      </c>
      <c r="O869" s="59"/>
      <c r="P869" s="59">
        <v>9.8000000000000007</v>
      </c>
      <c r="Q869" s="59">
        <v>8.6999999999999993</v>
      </c>
      <c r="R869" s="59">
        <v>11.610000000000001</v>
      </c>
      <c r="S869" s="59">
        <v>8.370000000000001</v>
      </c>
      <c r="T869" s="59">
        <v>4</v>
      </c>
      <c r="U869" s="59">
        <v>7</v>
      </c>
      <c r="V869" s="59">
        <v>1</v>
      </c>
      <c r="W869" s="59">
        <v>3</v>
      </c>
      <c r="X869" s="59">
        <v>113</v>
      </c>
      <c r="Y869" s="59">
        <v>30</v>
      </c>
      <c r="Z869" s="59">
        <v>42</v>
      </c>
      <c r="AA869" s="59">
        <v>47</v>
      </c>
    </row>
    <row r="870" spans="1:27" x14ac:dyDescent="0.35">
      <c r="A870" s="59"/>
      <c r="B870" s="59"/>
      <c r="C870" s="59">
        <f>P870*Mitigations!$J$10</f>
        <v>10.8</v>
      </c>
      <c r="D870" s="59">
        <f>Q870*Mitigations!$J$10</f>
        <v>7.4</v>
      </c>
      <c r="E870" s="59">
        <f>R870*Mitigations!$J$10</f>
        <v>7.65</v>
      </c>
      <c r="F870" s="59">
        <f>S870*Mitigations!$J$10</f>
        <v>6.48</v>
      </c>
      <c r="G870" s="59">
        <f>T870*Mitigations!$K$10</f>
        <v>2</v>
      </c>
      <c r="H870" s="59">
        <f>U870*Mitigations!$K$10</f>
        <v>1</v>
      </c>
      <c r="I870" s="59">
        <f>V870*Mitigations!$K$10</f>
        <v>4</v>
      </c>
      <c r="J870" s="59">
        <f>W870*Mitigations!$K$10</f>
        <v>2</v>
      </c>
      <c r="K870" s="59">
        <f>X870*Mitigations!$L$10</f>
        <v>89</v>
      </c>
      <c r="L870" s="59">
        <f>Y870*Mitigations!$L$10</f>
        <v>35</v>
      </c>
      <c r="M870" s="59">
        <f>Z870*Mitigations!$L$10</f>
        <v>89</v>
      </c>
      <c r="N870" s="59">
        <f>AA870*Mitigations!$L$10</f>
        <v>41</v>
      </c>
      <c r="O870" s="59"/>
      <c r="P870" s="59">
        <v>10.8</v>
      </c>
      <c r="Q870" s="59">
        <v>7.4</v>
      </c>
      <c r="R870" s="59">
        <v>7.65</v>
      </c>
      <c r="S870" s="59">
        <v>6.48</v>
      </c>
      <c r="T870" s="59">
        <v>2</v>
      </c>
      <c r="U870" s="59">
        <v>1</v>
      </c>
      <c r="V870" s="59">
        <v>4</v>
      </c>
      <c r="W870" s="59">
        <v>2</v>
      </c>
      <c r="X870" s="59">
        <v>89</v>
      </c>
      <c r="Y870" s="59">
        <v>35</v>
      </c>
      <c r="Z870" s="59">
        <v>89</v>
      </c>
      <c r="AA870" s="59">
        <v>41</v>
      </c>
    </row>
    <row r="871" spans="1:27" x14ac:dyDescent="0.35">
      <c r="A871" s="59"/>
      <c r="B871" s="59"/>
      <c r="C871" s="59">
        <f>P871*Mitigations!$J$10</f>
        <v>10.199999999999999</v>
      </c>
      <c r="D871" s="59">
        <f>Q871*Mitigations!$J$10</f>
        <v>7.6</v>
      </c>
      <c r="E871" s="59">
        <f>R871*Mitigations!$J$10</f>
        <v>11.16</v>
      </c>
      <c r="F871" s="59">
        <f>S871*Mitigations!$J$10</f>
        <v>8.1</v>
      </c>
      <c r="G871" s="59">
        <f>T871*Mitigations!$K$10</f>
        <v>5</v>
      </c>
      <c r="H871" s="59">
        <f>U871*Mitigations!$K$10</f>
        <v>3</v>
      </c>
      <c r="I871" s="59">
        <f>V871*Mitigations!$K$10</f>
        <v>14</v>
      </c>
      <c r="J871" s="59">
        <f>W871*Mitigations!$K$10</f>
        <v>7</v>
      </c>
      <c r="K871" s="59">
        <f>X871*Mitigations!$L$10</f>
        <v>81</v>
      </c>
      <c r="L871" s="59">
        <f>Y871*Mitigations!$L$10</f>
        <v>23</v>
      </c>
      <c r="M871" s="59">
        <f>Z871*Mitigations!$L$10</f>
        <v>76</v>
      </c>
      <c r="N871" s="59">
        <f>AA871*Mitigations!$L$10</f>
        <v>66</v>
      </c>
      <c r="O871" s="59"/>
      <c r="P871" s="59">
        <v>10.199999999999999</v>
      </c>
      <c r="Q871" s="59">
        <v>7.6</v>
      </c>
      <c r="R871" s="59">
        <v>11.16</v>
      </c>
      <c r="S871" s="59">
        <v>8.1</v>
      </c>
      <c r="T871" s="59">
        <v>5</v>
      </c>
      <c r="U871" s="59">
        <v>3</v>
      </c>
      <c r="V871" s="59">
        <v>14</v>
      </c>
      <c r="W871" s="59">
        <v>7</v>
      </c>
      <c r="X871" s="59">
        <v>81</v>
      </c>
      <c r="Y871" s="59">
        <v>23</v>
      </c>
      <c r="Z871" s="59">
        <v>76</v>
      </c>
      <c r="AA871" s="59">
        <v>66</v>
      </c>
    </row>
    <row r="872" spans="1:27" x14ac:dyDescent="0.35">
      <c r="A872" s="59"/>
      <c r="B872" s="59"/>
      <c r="C872" s="59">
        <f>P872*Mitigations!$J$10</f>
        <v>10.8</v>
      </c>
      <c r="D872" s="59">
        <f>Q872*Mitigations!$J$10</f>
        <v>7.6</v>
      </c>
      <c r="E872" s="59">
        <f>R872*Mitigations!$J$10</f>
        <v>11.700000000000001</v>
      </c>
      <c r="F872" s="59">
        <f>S872*Mitigations!$J$10</f>
        <v>8.5500000000000007</v>
      </c>
      <c r="G872" s="59">
        <f>T872*Mitigations!$K$10</f>
        <v>3</v>
      </c>
      <c r="H872" s="59">
        <f>U872*Mitigations!$K$10</f>
        <v>5</v>
      </c>
      <c r="I872" s="59">
        <f>V872*Mitigations!$K$10</f>
        <v>12</v>
      </c>
      <c r="J872" s="59">
        <f>W872*Mitigations!$K$10</f>
        <v>8</v>
      </c>
      <c r="K872" s="59">
        <f>X872*Mitigations!$L$10</f>
        <v>54</v>
      </c>
      <c r="L872" s="59">
        <f>Y872*Mitigations!$L$10</f>
        <v>62</v>
      </c>
      <c r="M872" s="59">
        <f>Z872*Mitigations!$L$10</f>
        <v>93</v>
      </c>
      <c r="N872" s="59">
        <f>AA872*Mitigations!$L$10</f>
        <v>66</v>
      </c>
      <c r="O872" s="59"/>
      <c r="P872" s="59">
        <v>10.8</v>
      </c>
      <c r="Q872" s="59">
        <v>7.6</v>
      </c>
      <c r="R872" s="59">
        <v>11.700000000000001</v>
      </c>
      <c r="S872" s="59">
        <v>8.5500000000000007</v>
      </c>
      <c r="T872" s="59">
        <v>3</v>
      </c>
      <c r="U872" s="59">
        <v>5</v>
      </c>
      <c r="V872" s="59">
        <v>12</v>
      </c>
      <c r="W872" s="59">
        <v>8</v>
      </c>
      <c r="X872" s="59">
        <v>54</v>
      </c>
      <c r="Y872" s="59">
        <v>62</v>
      </c>
      <c r="Z872" s="59">
        <v>93</v>
      </c>
      <c r="AA872" s="59">
        <v>66</v>
      </c>
    </row>
    <row r="873" spans="1:27" x14ac:dyDescent="0.35">
      <c r="A873" s="59"/>
      <c r="B873" s="59"/>
      <c r="C873" s="59">
        <f>P873*Mitigations!$J$10</f>
        <v>9.3000000000000007</v>
      </c>
      <c r="D873" s="59">
        <f>Q873*Mitigations!$J$10</f>
        <v>10.8</v>
      </c>
      <c r="E873" s="59">
        <f>R873*Mitigations!$J$10</f>
        <v>9.5399999999999991</v>
      </c>
      <c r="F873" s="59">
        <f>S873*Mitigations!$J$10</f>
        <v>6.3</v>
      </c>
      <c r="G873" s="59">
        <f>T873*Mitigations!$K$10</f>
        <v>8</v>
      </c>
      <c r="H873" s="59">
        <f>U873*Mitigations!$K$10</f>
        <v>0</v>
      </c>
      <c r="I873" s="59">
        <f>V873*Mitigations!$K$10</f>
        <v>0</v>
      </c>
      <c r="J873" s="59">
        <f>W873*Mitigations!$K$10</f>
        <v>4</v>
      </c>
      <c r="K873" s="59">
        <f>X873*Mitigations!$L$10</f>
        <v>149</v>
      </c>
      <c r="L873" s="59">
        <f>Y873*Mitigations!$L$10</f>
        <v>26</v>
      </c>
      <c r="M873" s="59">
        <f>Z873*Mitigations!$L$10</f>
        <v>66</v>
      </c>
      <c r="N873" s="59">
        <f>AA873*Mitigations!$L$10</f>
        <v>47</v>
      </c>
      <c r="O873" s="59"/>
      <c r="P873" s="59">
        <v>9.3000000000000007</v>
      </c>
      <c r="Q873" s="59">
        <v>10.8</v>
      </c>
      <c r="R873" s="59">
        <v>9.5399999999999991</v>
      </c>
      <c r="S873" s="59">
        <v>6.3</v>
      </c>
      <c r="T873" s="59">
        <v>8</v>
      </c>
      <c r="U873" s="59">
        <v>0</v>
      </c>
      <c r="V873" s="59">
        <v>0</v>
      </c>
      <c r="W873" s="59">
        <v>4</v>
      </c>
      <c r="X873" s="59">
        <v>149</v>
      </c>
      <c r="Y873" s="59">
        <v>26</v>
      </c>
      <c r="Z873" s="59">
        <v>66</v>
      </c>
      <c r="AA873" s="59">
        <v>47</v>
      </c>
    </row>
    <row r="874" spans="1:27" x14ac:dyDescent="0.35">
      <c r="A874" s="59"/>
      <c r="B874" s="59"/>
      <c r="C874" s="59">
        <f>P874*Mitigations!$J$10</f>
        <v>7.2</v>
      </c>
      <c r="D874" s="59">
        <f>Q874*Mitigations!$J$10</f>
        <v>8.5</v>
      </c>
      <c r="E874" s="59">
        <f>R874*Mitigations!$J$10</f>
        <v>7.9200000000000008</v>
      </c>
      <c r="F874" s="59">
        <f>S874*Mitigations!$J$10</f>
        <v>7.2</v>
      </c>
      <c r="G874" s="59">
        <f>T874*Mitigations!$K$10</f>
        <v>6</v>
      </c>
      <c r="H874" s="59">
        <f>U874*Mitigations!$K$10</f>
        <v>4</v>
      </c>
      <c r="I874" s="59">
        <f>V874*Mitigations!$K$10</f>
        <v>7</v>
      </c>
      <c r="J874" s="59">
        <f>W874*Mitigations!$K$10</f>
        <v>6</v>
      </c>
      <c r="K874" s="59">
        <f>X874*Mitigations!$L$10</f>
        <v>126</v>
      </c>
      <c r="L874" s="59">
        <f>Y874*Mitigations!$L$10</f>
        <v>41</v>
      </c>
      <c r="M874" s="59">
        <f>Z874*Mitigations!$L$10</f>
        <v>187</v>
      </c>
      <c r="N874" s="59">
        <f>AA874*Mitigations!$L$10</f>
        <v>25</v>
      </c>
      <c r="O874" s="59"/>
      <c r="P874" s="59">
        <v>7.2</v>
      </c>
      <c r="Q874" s="59">
        <v>8.5</v>
      </c>
      <c r="R874" s="59">
        <v>7.9200000000000008</v>
      </c>
      <c r="S874" s="59">
        <v>7.2</v>
      </c>
      <c r="T874" s="59">
        <v>6</v>
      </c>
      <c r="U874" s="59">
        <v>4</v>
      </c>
      <c r="V874" s="59">
        <v>7</v>
      </c>
      <c r="W874" s="59">
        <v>6</v>
      </c>
      <c r="X874" s="59">
        <v>126</v>
      </c>
      <c r="Y874" s="59">
        <v>41</v>
      </c>
      <c r="Z874" s="59">
        <v>187</v>
      </c>
      <c r="AA874" s="59">
        <v>25</v>
      </c>
    </row>
    <row r="875" spans="1:27" x14ac:dyDescent="0.35">
      <c r="A875" s="59"/>
      <c r="B875" s="59"/>
      <c r="C875" s="59">
        <f>P875*Mitigations!$J$10</f>
        <v>10</v>
      </c>
      <c r="D875" s="59">
        <f>Q875*Mitigations!$J$10</f>
        <v>8.6</v>
      </c>
      <c r="E875" s="59">
        <f>R875*Mitigations!$J$10</f>
        <v>8.64</v>
      </c>
      <c r="F875" s="59">
        <f>S875*Mitigations!$J$10</f>
        <v>7.8299999999999992</v>
      </c>
      <c r="G875" s="59">
        <f>T875*Mitigations!$K$10</f>
        <v>6</v>
      </c>
      <c r="H875" s="59">
        <f>U875*Mitigations!$K$10</f>
        <v>4</v>
      </c>
      <c r="I875" s="59">
        <f>V875*Mitigations!$K$10</f>
        <v>6</v>
      </c>
      <c r="J875" s="59">
        <f>W875*Mitigations!$K$10</f>
        <v>3</v>
      </c>
      <c r="K875" s="59">
        <f>X875*Mitigations!$L$10</f>
        <v>160</v>
      </c>
      <c r="L875" s="59">
        <f>Y875*Mitigations!$L$10</f>
        <v>38</v>
      </c>
      <c r="M875" s="59">
        <f>Z875*Mitigations!$L$10</f>
        <v>68</v>
      </c>
      <c r="N875" s="59">
        <f>AA875*Mitigations!$L$10</f>
        <v>55</v>
      </c>
      <c r="O875" s="59"/>
      <c r="P875" s="59">
        <v>10</v>
      </c>
      <c r="Q875" s="59">
        <v>8.6</v>
      </c>
      <c r="R875" s="59">
        <v>8.64</v>
      </c>
      <c r="S875" s="59">
        <v>7.8299999999999992</v>
      </c>
      <c r="T875" s="59">
        <v>6</v>
      </c>
      <c r="U875" s="59">
        <v>4</v>
      </c>
      <c r="V875" s="59">
        <v>6</v>
      </c>
      <c r="W875" s="59">
        <v>3</v>
      </c>
      <c r="X875" s="59">
        <v>160</v>
      </c>
      <c r="Y875" s="59">
        <v>38</v>
      </c>
      <c r="Z875" s="59">
        <v>68</v>
      </c>
      <c r="AA875" s="59">
        <v>55</v>
      </c>
    </row>
    <row r="876" spans="1:27" x14ac:dyDescent="0.35">
      <c r="A876" s="59"/>
      <c r="B876" s="59"/>
      <c r="C876" s="59">
        <f>P876*Mitigations!$J$10</f>
        <v>8.6999999999999993</v>
      </c>
      <c r="D876" s="59">
        <f>Q876*Mitigations!$J$10</f>
        <v>9.5</v>
      </c>
      <c r="E876" s="59">
        <f>R876*Mitigations!$J$10</f>
        <v>9.18</v>
      </c>
      <c r="F876" s="59">
        <f>S876*Mitigations!$J$10</f>
        <v>5.58</v>
      </c>
      <c r="G876" s="59">
        <f>T876*Mitigations!$K$10</f>
        <v>5</v>
      </c>
      <c r="H876" s="59">
        <f>U876*Mitigations!$K$10</f>
        <v>2</v>
      </c>
      <c r="I876" s="59">
        <f>V876*Mitigations!$K$10</f>
        <v>5</v>
      </c>
      <c r="J876" s="59">
        <f>W876*Mitigations!$K$10</f>
        <v>6</v>
      </c>
      <c r="K876" s="59">
        <f>X876*Mitigations!$L$10</f>
        <v>180</v>
      </c>
      <c r="L876" s="59">
        <f>Y876*Mitigations!$L$10</f>
        <v>81</v>
      </c>
      <c r="M876" s="59">
        <f>Z876*Mitigations!$L$10</f>
        <v>93</v>
      </c>
      <c r="N876" s="59">
        <f>AA876*Mitigations!$L$10</f>
        <v>69</v>
      </c>
      <c r="O876" s="59"/>
      <c r="P876" s="59">
        <v>8.6999999999999993</v>
      </c>
      <c r="Q876" s="59">
        <v>9.5</v>
      </c>
      <c r="R876" s="59">
        <v>9.18</v>
      </c>
      <c r="S876" s="59">
        <v>5.58</v>
      </c>
      <c r="T876" s="59">
        <v>5</v>
      </c>
      <c r="U876" s="59">
        <v>2</v>
      </c>
      <c r="V876" s="59">
        <v>5</v>
      </c>
      <c r="W876" s="59">
        <v>6</v>
      </c>
      <c r="X876" s="59">
        <v>180</v>
      </c>
      <c r="Y876" s="59">
        <v>81</v>
      </c>
      <c r="Z876" s="59">
        <v>93</v>
      </c>
      <c r="AA876" s="59">
        <v>69</v>
      </c>
    </row>
    <row r="877" spans="1:27" x14ac:dyDescent="0.35">
      <c r="A877" s="59"/>
      <c r="B877" s="59"/>
      <c r="C877" s="59">
        <f>P877*Mitigations!$J$10</f>
        <v>11.6</v>
      </c>
      <c r="D877" s="59">
        <f>Q877*Mitigations!$J$10</f>
        <v>6.6</v>
      </c>
      <c r="E877" s="59">
        <f>R877*Mitigations!$J$10</f>
        <v>11.07</v>
      </c>
      <c r="F877" s="59">
        <f>S877*Mitigations!$J$10</f>
        <v>6.57</v>
      </c>
      <c r="G877" s="59">
        <f>T877*Mitigations!$K$10</f>
        <v>8</v>
      </c>
      <c r="H877" s="59">
        <f>U877*Mitigations!$K$10</f>
        <v>3</v>
      </c>
      <c r="I877" s="59">
        <f>V877*Mitigations!$K$10</f>
        <v>5</v>
      </c>
      <c r="J877" s="59">
        <f>W877*Mitigations!$K$10</f>
        <v>2</v>
      </c>
      <c r="K877" s="59">
        <f>X877*Mitigations!$L$10</f>
        <v>71</v>
      </c>
      <c r="L877" s="59">
        <f>Y877*Mitigations!$L$10</f>
        <v>32</v>
      </c>
      <c r="M877" s="59">
        <f>Z877*Mitigations!$L$10</f>
        <v>45</v>
      </c>
      <c r="N877" s="59">
        <f>AA877*Mitigations!$L$10</f>
        <v>36</v>
      </c>
      <c r="O877" s="59"/>
      <c r="P877" s="59">
        <v>11.6</v>
      </c>
      <c r="Q877" s="59">
        <v>6.6</v>
      </c>
      <c r="R877" s="59">
        <v>11.07</v>
      </c>
      <c r="S877" s="59">
        <v>6.57</v>
      </c>
      <c r="T877" s="59">
        <v>8</v>
      </c>
      <c r="U877" s="59">
        <v>3</v>
      </c>
      <c r="V877" s="59">
        <v>5</v>
      </c>
      <c r="W877" s="59">
        <v>2</v>
      </c>
      <c r="X877" s="59">
        <v>71</v>
      </c>
      <c r="Y877" s="59">
        <v>32</v>
      </c>
      <c r="Z877" s="59">
        <v>45</v>
      </c>
      <c r="AA877" s="59">
        <v>36</v>
      </c>
    </row>
    <row r="878" spans="1:27" x14ac:dyDescent="0.35">
      <c r="A878" s="59"/>
      <c r="B878" s="59"/>
      <c r="C878" s="59">
        <f>P878*Mitigations!$J$10</f>
        <v>11.4</v>
      </c>
      <c r="D878" s="59">
        <f>Q878*Mitigations!$J$10</f>
        <v>7.9</v>
      </c>
      <c r="E878" s="59">
        <f>R878*Mitigations!$J$10</f>
        <v>5.9399999999999995</v>
      </c>
      <c r="F878" s="59">
        <f>S878*Mitigations!$J$10</f>
        <v>10.170000000000002</v>
      </c>
      <c r="G878" s="59">
        <f>T878*Mitigations!$K$10</f>
        <v>1</v>
      </c>
      <c r="H878" s="59">
        <f>U878*Mitigations!$K$10</f>
        <v>6</v>
      </c>
      <c r="I878" s="59">
        <f>V878*Mitigations!$K$10</f>
        <v>4</v>
      </c>
      <c r="J878" s="59">
        <f>W878*Mitigations!$K$10</f>
        <v>6</v>
      </c>
      <c r="K878" s="59">
        <f>X878*Mitigations!$L$10</f>
        <v>119</v>
      </c>
      <c r="L878" s="59">
        <f>Y878*Mitigations!$L$10</f>
        <v>85</v>
      </c>
      <c r="M878" s="59">
        <f>Z878*Mitigations!$L$10</f>
        <v>59</v>
      </c>
      <c r="N878" s="59">
        <f>AA878*Mitigations!$L$10</f>
        <v>46</v>
      </c>
      <c r="O878" s="59"/>
      <c r="P878" s="59">
        <v>11.4</v>
      </c>
      <c r="Q878" s="59">
        <v>7.9</v>
      </c>
      <c r="R878" s="59">
        <v>5.9399999999999995</v>
      </c>
      <c r="S878" s="59">
        <v>10.170000000000002</v>
      </c>
      <c r="T878" s="59">
        <v>1</v>
      </c>
      <c r="U878" s="59">
        <v>6</v>
      </c>
      <c r="V878" s="59">
        <v>4</v>
      </c>
      <c r="W878" s="59">
        <v>6</v>
      </c>
      <c r="X878" s="59">
        <v>119</v>
      </c>
      <c r="Y878" s="59">
        <v>85</v>
      </c>
      <c r="Z878" s="59">
        <v>59</v>
      </c>
      <c r="AA878" s="59">
        <v>46</v>
      </c>
    </row>
    <row r="879" spans="1:27" x14ac:dyDescent="0.35">
      <c r="A879" s="59"/>
      <c r="B879" s="59"/>
      <c r="C879" s="59">
        <f>P879*Mitigations!$J$10</f>
        <v>13</v>
      </c>
      <c r="D879" s="59">
        <f>Q879*Mitigations!$J$10</f>
        <v>8.6</v>
      </c>
      <c r="E879" s="59">
        <f>R879*Mitigations!$J$10</f>
        <v>9.18</v>
      </c>
      <c r="F879" s="59">
        <f>S879*Mitigations!$J$10</f>
        <v>7.8299999999999992</v>
      </c>
      <c r="G879" s="59">
        <f>T879*Mitigations!$K$10</f>
        <v>9</v>
      </c>
      <c r="H879" s="59">
        <f>U879*Mitigations!$K$10</f>
        <v>6</v>
      </c>
      <c r="I879" s="59">
        <f>V879*Mitigations!$K$10</f>
        <v>9</v>
      </c>
      <c r="J879" s="59">
        <f>W879*Mitigations!$K$10</f>
        <v>3</v>
      </c>
      <c r="K879" s="59">
        <f>X879*Mitigations!$L$10</f>
        <v>123</v>
      </c>
      <c r="L879" s="59">
        <f>Y879*Mitigations!$L$10</f>
        <v>36</v>
      </c>
      <c r="M879" s="59">
        <f>Z879*Mitigations!$L$10</f>
        <v>87</v>
      </c>
      <c r="N879" s="59">
        <f>AA879*Mitigations!$L$10</f>
        <v>42</v>
      </c>
      <c r="O879" s="59"/>
      <c r="P879" s="59">
        <v>13</v>
      </c>
      <c r="Q879" s="59">
        <v>8.6</v>
      </c>
      <c r="R879" s="59">
        <v>9.18</v>
      </c>
      <c r="S879" s="59">
        <v>7.8299999999999992</v>
      </c>
      <c r="T879" s="59">
        <v>9</v>
      </c>
      <c r="U879" s="59">
        <v>6</v>
      </c>
      <c r="V879" s="59">
        <v>9</v>
      </c>
      <c r="W879" s="59">
        <v>3</v>
      </c>
      <c r="X879" s="59">
        <v>123</v>
      </c>
      <c r="Y879" s="59">
        <v>36</v>
      </c>
      <c r="Z879" s="59">
        <v>87</v>
      </c>
      <c r="AA879" s="59">
        <v>42</v>
      </c>
    </row>
    <row r="880" spans="1:27" x14ac:dyDescent="0.35">
      <c r="A880" s="59"/>
      <c r="B880" s="59"/>
      <c r="C880" s="59">
        <f>P880*Mitigations!$J$10</f>
        <v>9.1</v>
      </c>
      <c r="D880" s="59">
        <f>Q880*Mitigations!$J$10</f>
        <v>9.6</v>
      </c>
      <c r="E880" s="59">
        <f>R880*Mitigations!$J$10</f>
        <v>8.82</v>
      </c>
      <c r="F880" s="59">
        <f>S880*Mitigations!$J$10</f>
        <v>8.1</v>
      </c>
      <c r="G880" s="59">
        <f>T880*Mitigations!$K$10</f>
        <v>5</v>
      </c>
      <c r="H880" s="59">
        <f>U880*Mitigations!$K$10</f>
        <v>7</v>
      </c>
      <c r="I880" s="59">
        <f>V880*Mitigations!$K$10</f>
        <v>4</v>
      </c>
      <c r="J880" s="59">
        <f>W880*Mitigations!$K$10</f>
        <v>7</v>
      </c>
      <c r="K880" s="59">
        <f>X880*Mitigations!$L$10</f>
        <v>294</v>
      </c>
      <c r="L880" s="59">
        <f>Y880*Mitigations!$L$10</f>
        <v>22</v>
      </c>
      <c r="M880" s="59">
        <f>Z880*Mitigations!$L$10</f>
        <v>83</v>
      </c>
      <c r="N880" s="59">
        <f>AA880*Mitigations!$L$10</f>
        <v>87</v>
      </c>
      <c r="O880" s="59"/>
      <c r="P880" s="59">
        <v>9.1</v>
      </c>
      <c r="Q880" s="59">
        <v>9.6</v>
      </c>
      <c r="R880" s="59">
        <v>8.82</v>
      </c>
      <c r="S880" s="59">
        <v>8.1</v>
      </c>
      <c r="T880" s="59">
        <v>5</v>
      </c>
      <c r="U880" s="59">
        <v>7</v>
      </c>
      <c r="V880" s="59">
        <v>4</v>
      </c>
      <c r="W880" s="59">
        <v>7</v>
      </c>
      <c r="X880" s="59">
        <v>294</v>
      </c>
      <c r="Y880" s="59">
        <v>22</v>
      </c>
      <c r="Z880" s="59">
        <v>83</v>
      </c>
      <c r="AA880" s="59">
        <v>87</v>
      </c>
    </row>
    <row r="881" spans="1:27" x14ac:dyDescent="0.35">
      <c r="A881" s="59"/>
      <c r="B881" s="59"/>
      <c r="C881" s="59">
        <f>P881*Mitigations!$J$10</f>
        <v>13.6</v>
      </c>
      <c r="D881" s="59">
        <f>Q881*Mitigations!$J$10</f>
        <v>8.8000000000000007</v>
      </c>
      <c r="E881" s="59">
        <f>R881*Mitigations!$J$10</f>
        <v>8.19</v>
      </c>
      <c r="F881" s="59">
        <f>S881*Mitigations!$J$10</f>
        <v>9</v>
      </c>
      <c r="G881" s="59">
        <f>T881*Mitigations!$K$10</f>
        <v>7</v>
      </c>
      <c r="H881" s="59">
        <f>U881*Mitigations!$K$10</f>
        <v>0</v>
      </c>
      <c r="I881" s="59">
        <f>V881*Mitigations!$K$10</f>
        <v>4</v>
      </c>
      <c r="J881" s="59">
        <f>W881*Mitigations!$K$10</f>
        <v>6</v>
      </c>
      <c r="K881" s="59">
        <f>X881*Mitigations!$L$10</f>
        <v>261</v>
      </c>
      <c r="L881" s="59">
        <f>Y881*Mitigations!$L$10</f>
        <v>26</v>
      </c>
      <c r="M881" s="59">
        <f>Z881*Mitigations!$L$10</f>
        <v>45</v>
      </c>
      <c r="N881" s="59">
        <f>AA881*Mitigations!$L$10</f>
        <v>71</v>
      </c>
      <c r="O881" s="59"/>
      <c r="P881" s="59">
        <v>13.6</v>
      </c>
      <c r="Q881" s="59">
        <v>8.8000000000000007</v>
      </c>
      <c r="R881" s="59">
        <v>8.19</v>
      </c>
      <c r="S881" s="59">
        <v>9</v>
      </c>
      <c r="T881" s="59">
        <v>7</v>
      </c>
      <c r="U881" s="59">
        <v>0</v>
      </c>
      <c r="V881" s="59">
        <v>4</v>
      </c>
      <c r="W881" s="59">
        <v>6</v>
      </c>
      <c r="X881" s="59">
        <v>261</v>
      </c>
      <c r="Y881" s="59">
        <v>26</v>
      </c>
      <c r="Z881" s="59">
        <v>45</v>
      </c>
      <c r="AA881" s="59">
        <v>71</v>
      </c>
    </row>
    <row r="882" spans="1:27" x14ac:dyDescent="0.35">
      <c r="A882" s="59"/>
      <c r="B882" s="59"/>
      <c r="C882" s="59">
        <f>P882*Mitigations!$J$10</f>
        <v>11.1</v>
      </c>
      <c r="D882" s="59">
        <f>Q882*Mitigations!$J$10</f>
        <v>8.3000000000000007</v>
      </c>
      <c r="E882" s="59">
        <f>R882*Mitigations!$J$10</f>
        <v>11.610000000000001</v>
      </c>
      <c r="F882" s="59">
        <f>S882*Mitigations!$J$10</f>
        <v>8.1</v>
      </c>
      <c r="G882" s="59">
        <f>T882*Mitigations!$K$10</f>
        <v>4</v>
      </c>
      <c r="H882" s="59">
        <f>U882*Mitigations!$K$10</f>
        <v>1</v>
      </c>
      <c r="I882" s="59">
        <f>V882*Mitigations!$K$10</f>
        <v>6</v>
      </c>
      <c r="J882" s="59">
        <f>W882*Mitigations!$K$10</f>
        <v>5</v>
      </c>
      <c r="K882" s="59">
        <f>X882*Mitigations!$L$10</f>
        <v>216</v>
      </c>
      <c r="L882" s="59">
        <f>Y882*Mitigations!$L$10</f>
        <v>31</v>
      </c>
      <c r="M882" s="59">
        <f>Z882*Mitigations!$L$10</f>
        <v>93</v>
      </c>
      <c r="N882" s="59">
        <f>AA882*Mitigations!$L$10</f>
        <v>47</v>
      </c>
      <c r="O882" s="59"/>
      <c r="P882" s="59">
        <v>11.1</v>
      </c>
      <c r="Q882" s="59">
        <v>8.3000000000000007</v>
      </c>
      <c r="R882" s="59">
        <v>11.610000000000001</v>
      </c>
      <c r="S882" s="59">
        <v>8.1</v>
      </c>
      <c r="T882" s="59">
        <v>4</v>
      </c>
      <c r="U882" s="59">
        <v>1</v>
      </c>
      <c r="V882" s="59">
        <v>6</v>
      </c>
      <c r="W882" s="59">
        <v>5</v>
      </c>
      <c r="X882" s="59">
        <v>216</v>
      </c>
      <c r="Y882" s="59">
        <v>31</v>
      </c>
      <c r="Z882" s="59">
        <v>93</v>
      </c>
      <c r="AA882" s="59">
        <v>47</v>
      </c>
    </row>
    <row r="883" spans="1:27" x14ac:dyDescent="0.35">
      <c r="A883" s="59"/>
      <c r="B883" s="59"/>
      <c r="C883" s="59">
        <f>P883*Mitigations!$J$10</f>
        <v>11</v>
      </c>
      <c r="D883" s="59">
        <f>Q883*Mitigations!$J$10</f>
        <v>6.1</v>
      </c>
      <c r="E883" s="59">
        <f>R883*Mitigations!$J$10</f>
        <v>12.78</v>
      </c>
      <c r="F883" s="59">
        <f>S883*Mitigations!$J$10</f>
        <v>7.02</v>
      </c>
      <c r="G883" s="59">
        <f>T883*Mitigations!$K$10</f>
        <v>3</v>
      </c>
      <c r="H883" s="59">
        <f>U883*Mitigations!$K$10</f>
        <v>1</v>
      </c>
      <c r="I883" s="59">
        <f>V883*Mitigations!$K$10</f>
        <v>3</v>
      </c>
      <c r="J883" s="59">
        <f>W883*Mitigations!$K$10</f>
        <v>3</v>
      </c>
      <c r="K883" s="59">
        <f>X883*Mitigations!$L$10</f>
        <v>192</v>
      </c>
      <c r="L883" s="59">
        <f>Y883*Mitigations!$L$10</f>
        <v>40</v>
      </c>
      <c r="M883" s="59">
        <f>Z883*Mitigations!$L$10</f>
        <v>69</v>
      </c>
      <c r="N883" s="59">
        <f>AA883*Mitigations!$L$10</f>
        <v>52</v>
      </c>
      <c r="O883" s="59"/>
      <c r="P883" s="59">
        <v>11</v>
      </c>
      <c r="Q883" s="59">
        <v>6.1</v>
      </c>
      <c r="R883" s="59">
        <v>12.78</v>
      </c>
      <c r="S883" s="59">
        <v>7.02</v>
      </c>
      <c r="T883" s="59">
        <v>3</v>
      </c>
      <c r="U883" s="59">
        <v>1</v>
      </c>
      <c r="V883" s="59">
        <v>3</v>
      </c>
      <c r="W883" s="59">
        <v>3</v>
      </c>
      <c r="X883" s="59">
        <v>192</v>
      </c>
      <c r="Y883" s="59">
        <v>40</v>
      </c>
      <c r="Z883" s="59">
        <v>69</v>
      </c>
      <c r="AA883" s="59">
        <v>52</v>
      </c>
    </row>
    <row r="884" spans="1:27" x14ac:dyDescent="0.35">
      <c r="A884" s="59"/>
      <c r="B884" s="59"/>
      <c r="C884" s="59">
        <f>P884*Mitigations!$J$10</f>
        <v>7</v>
      </c>
      <c r="D884" s="59">
        <f>Q884*Mitigations!$J$10</f>
        <v>6.6</v>
      </c>
      <c r="E884" s="59">
        <f>R884*Mitigations!$J$10</f>
        <v>10.89</v>
      </c>
      <c r="F884" s="59">
        <f>S884*Mitigations!$J$10</f>
        <v>6.39</v>
      </c>
      <c r="G884" s="59">
        <f>T884*Mitigations!$K$10</f>
        <v>3</v>
      </c>
      <c r="H884" s="59">
        <f>U884*Mitigations!$K$10</f>
        <v>4</v>
      </c>
      <c r="I884" s="59">
        <f>V884*Mitigations!$K$10</f>
        <v>5</v>
      </c>
      <c r="J884" s="59">
        <f>W884*Mitigations!$K$10</f>
        <v>7</v>
      </c>
      <c r="K884" s="59">
        <f>X884*Mitigations!$L$10</f>
        <v>82</v>
      </c>
      <c r="L884" s="59">
        <f>Y884*Mitigations!$L$10</f>
        <v>22</v>
      </c>
      <c r="M884" s="59">
        <f>Z884*Mitigations!$L$10</f>
        <v>102</v>
      </c>
      <c r="N884" s="59">
        <f>AA884*Mitigations!$L$10</f>
        <v>53</v>
      </c>
      <c r="O884" s="59"/>
      <c r="P884" s="59">
        <v>7</v>
      </c>
      <c r="Q884" s="59">
        <v>6.6</v>
      </c>
      <c r="R884" s="59">
        <v>10.89</v>
      </c>
      <c r="S884" s="59">
        <v>6.39</v>
      </c>
      <c r="T884" s="59">
        <v>3</v>
      </c>
      <c r="U884" s="59">
        <v>4</v>
      </c>
      <c r="V884" s="59">
        <v>5</v>
      </c>
      <c r="W884" s="59">
        <v>7</v>
      </c>
      <c r="X884" s="59">
        <v>82</v>
      </c>
      <c r="Y884" s="59">
        <v>22</v>
      </c>
      <c r="Z884" s="59">
        <v>102</v>
      </c>
      <c r="AA884" s="59">
        <v>53</v>
      </c>
    </row>
    <row r="885" spans="1:27" x14ac:dyDescent="0.35">
      <c r="A885" s="59"/>
      <c r="B885" s="59"/>
      <c r="C885" s="59">
        <f>P885*Mitigations!$J$10</f>
        <v>6.4</v>
      </c>
      <c r="D885" s="59">
        <f>Q885*Mitigations!$J$10</f>
        <v>8.6999999999999993</v>
      </c>
      <c r="E885" s="59">
        <f>R885*Mitigations!$J$10</f>
        <v>10.44</v>
      </c>
      <c r="F885" s="59">
        <f>S885*Mitigations!$J$10</f>
        <v>7.8299999999999992</v>
      </c>
      <c r="G885" s="59">
        <f>T885*Mitigations!$K$10</f>
        <v>3</v>
      </c>
      <c r="H885" s="59">
        <f>U885*Mitigations!$K$10</f>
        <v>4</v>
      </c>
      <c r="I885" s="59">
        <f>V885*Mitigations!$K$10</f>
        <v>0</v>
      </c>
      <c r="J885" s="59">
        <f>W885*Mitigations!$K$10</f>
        <v>5</v>
      </c>
      <c r="K885" s="59">
        <f>X885*Mitigations!$L$10</f>
        <v>217</v>
      </c>
      <c r="L885" s="59">
        <f>Y885*Mitigations!$L$10</f>
        <v>29</v>
      </c>
      <c r="M885" s="59">
        <f>Z885*Mitigations!$L$10</f>
        <v>119</v>
      </c>
      <c r="N885" s="59">
        <f>AA885*Mitigations!$L$10</f>
        <v>39</v>
      </c>
      <c r="O885" s="59"/>
      <c r="P885" s="59">
        <v>6.4</v>
      </c>
      <c r="Q885" s="59">
        <v>8.6999999999999993</v>
      </c>
      <c r="R885" s="59">
        <v>10.44</v>
      </c>
      <c r="S885" s="59">
        <v>7.8299999999999992</v>
      </c>
      <c r="T885" s="59">
        <v>3</v>
      </c>
      <c r="U885" s="59">
        <v>4</v>
      </c>
      <c r="V885" s="59">
        <v>0</v>
      </c>
      <c r="W885" s="59">
        <v>5</v>
      </c>
      <c r="X885" s="59">
        <v>217</v>
      </c>
      <c r="Y885" s="59">
        <v>29</v>
      </c>
      <c r="Z885" s="59">
        <v>119</v>
      </c>
      <c r="AA885" s="59">
        <v>39</v>
      </c>
    </row>
    <row r="886" spans="1:27" x14ac:dyDescent="0.35">
      <c r="A886" s="59"/>
      <c r="B886" s="59"/>
      <c r="C886" s="59">
        <f>P886*Mitigations!$J$10</f>
        <v>12.1</v>
      </c>
      <c r="D886" s="59">
        <f>Q886*Mitigations!$J$10</f>
        <v>8.6</v>
      </c>
      <c r="E886" s="59">
        <f>R886*Mitigations!$J$10</f>
        <v>8.2799999999999994</v>
      </c>
      <c r="F886" s="59">
        <f>S886*Mitigations!$J$10</f>
        <v>8.5500000000000007</v>
      </c>
      <c r="G886" s="59">
        <f>T886*Mitigations!$K$10</f>
        <v>5</v>
      </c>
      <c r="H886" s="59">
        <f>U886*Mitigations!$K$10</f>
        <v>4</v>
      </c>
      <c r="I886" s="59">
        <f>V886*Mitigations!$K$10</f>
        <v>4</v>
      </c>
      <c r="J886" s="59">
        <f>W886*Mitigations!$K$10</f>
        <v>5</v>
      </c>
      <c r="K886" s="59">
        <f>X886*Mitigations!$L$10</f>
        <v>229</v>
      </c>
      <c r="L886" s="59">
        <f>Y886*Mitigations!$L$10</f>
        <v>58</v>
      </c>
      <c r="M886" s="59">
        <f>Z886*Mitigations!$L$10</f>
        <v>153</v>
      </c>
      <c r="N886" s="59">
        <f>AA886*Mitigations!$L$10</f>
        <v>68</v>
      </c>
      <c r="O886" s="59"/>
      <c r="P886" s="59">
        <v>12.1</v>
      </c>
      <c r="Q886" s="59">
        <v>8.6</v>
      </c>
      <c r="R886" s="59">
        <v>8.2799999999999994</v>
      </c>
      <c r="S886" s="59">
        <v>8.5500000000000007</v>
      </c>
      <c r="T886" s="59">
        <v>5</v>
      </c>
      <c r="U886" s="59">
        <v>4</v>
      </c>
      <c r="V886" s="59">
        <v>4</v>
      </c>
      <c r="W886" s="59">
        <v>5</v>
      </c>
      <c r="X886" s="59">
        <v>229</v>
      </c>
      <c r="Y886" s="59">
        <v>58</v>
      </c>
      <c r="Z886" s="59">
        <v>153</v>
      </c>
      <c r="AA886" s="59">
        <v>68</v>
      </c>
    </row>
    <row r="887" spans="1:27" x14ac:dyDescent="0.35">
      <c r="A887" s="59"/>
      <c r="B887" s="59"/>
      <c r="C887" s="59">
        <f>P887*Mitigations!$J$10</f>
        <v>6.8</v>
      </c>
      <c r="D887" s="59">
        <f>Q887*Mitigations!$J$10</f>
        <v>7.8</v>
      </c>
      <c r="E887" s="59">
        <f>R887*Mitigations!$J$10</f>
        <v>9.81</v>
      </c>
      <c r="F887" s="59">
        <f>S887*Mitigations!$J$10</f>
        <v>7.65</v>
      </c>
      <c r="G887" s="59">
        <f>T887*Mitigations!$K$10</f>
        <v>6</v>
      </c>
      <c r="H887" s="59">
        <f>U887*Mitigations!$K$10</f>
        <v>4</v>
      </c>
      <c r="I887" s="59">
        <f>V887*Mitigations!$K$10</f>
        <v>7</v>
      </c>
      <c r="J887" s="59">
        <f>W887*Mitigations!$K$10</f>
        <v>3</v>
      </c>
      <c r="K887" s="59">
        <f>X887*Mitigations!$L$10</f>
        <v>61</v>
      </c>
      <c r="L887" s="59">
        <f>Y887*Mitigations!$L$10</f>
        <v>59</v>
      </c>
      <c r="M887" s="59">
        <f>Z887*Mitigations!$L$10</f>
        <v>75</v>
      </c>
      <c r="N887" s="59">
        <f>AA887*Mitigations!$L$10</f>
        <v>61</v>
      </c>
      <c r="O887" s="59"/>
      <c r="P887" s="59">
        <v>6.8</v>
      </c>
      <c r="Q887" s="59">
        <v>7.8</v>
      </c>
      <c r="R887" s="59">
        <v>9.81</v>
      </c>
      <c r="S887" s="59">
        <v>7.65</v>
      </c>
      <c r="T887" s="59">
        <v>6</v>
      </c>
      <c r="U887" s="59">
        <v>4</v>
      </c>
      <c r="V887" s="59">
        <v>7</v>
      </c>
      <c r="W887" s="59">
        <v>3</v>
      </c>
      <c r="X887" s="59">
        <v>61</v>
      </c>
      <c r="Y887" s="59">
        <v>59</v>
      </c>
      <c r="Z887" s="59">
        <v>75</v>
      </c>
      <c r="AA887" s="59">
        <v>61</v>
      </c>
    </row>
    <row r="888" spans="1:27" x14ac:dyDescent="0.35">
      <c r="A888" s="59"/>
      <c r="B888" s="59"/>
      <c r="C888" s="59">
        <f>P888*Mitigations!$J$10</f>
        <v>10.7</v>
      </c>
      <c r="D888" s="59">
        <f>Q888*Mitigations!$J$10</f>
        <v>7.7</v>
      </c>
      <c r="E888" s="59">
        <f>R888*Mitigations!$J$10</f>
        <v>8.91</v>
      </c>
      <c r="F888" s="59">
        <f>S888*Mitigations!$J$10</f>
        <v>8.4600000000000009</v>
      </c>
      <c r="G888" s="59">
        <f>T888*Mitigations!$K$10</f>
        <v>4</v>
      </c>
      <c r="H888" s="59">
        <f>U888*Mitigations!$K$10</f>
        <v>4</v>
      </c>
      <c r="I888" s="59">
        <f>V888*Mitigations!$K$10</f>
        <v>5</v>
      </c>
      <c r="J888" s="59">
        <f>W888*Mitigations!$K$10</f>
        <v>4</v>
      </c>
      <c r="K888" s="59">
        <f>X888*Mitigations!$L$10</f>
        <v>101</v>
      </c>
      <c r="L888" s="59">
        <f>Y888*Mitigations!$L$10</f>
        <v>17</v>
      </c>
      <c r="M888" s="59">
        <f>Z888*Mitigations!$L$10</f>
        <v>45</v>
      </c>
      <c r="N888" s="59">
        <f>AA888*Mitigations!$L$10</f>
        <v>46</v>
      </c>
      <c r="O888" s="59"/>
      <c r="P888" s="59">
        <v>10.7</v>
      </c>
      <c r="Q888" s="59">
        <v>7.7</v>
      </c>
      <c r="R888" s="59">
        <v>8.91</v>
      </c>
      <c r="S888" s="59">
        <v>8.4600000000000009</v>
      </c>
      <c r="T888" s="59">
        <v>4</v>
      </c>
      <c r="U888" s="59">
        <v>4</v>
      </c>
      <c r="V888" s="59">
        <v>5</v>
      </c>
      <c r="W888" s="59">
        <v>4</v>
      </c>
      <c r="X888" s="59">
        <v>101</v>
      </c>
      <c r="Y888" s="59">
        <v>17</v>
      </c>
      <c r="Z888" s="59">
        <v>45</v>
      </c>
      <c r="AA888" s="59">
        <v>46</v>
      </c>
    </row>
    <row r="889" spans="1:27" x14ac:dyDescent="0.35">
      <c r="A889" s="59"/>
      <c r="B889" s="59"/>
      <c r="C889" s="59">
        <f>P889*Mitigations!$J$10</f>
        <v>11</v>
      </c>
      <c r="D889" s="59">
        <f>Q889*Mitigations!$J$10</f>
        <v>7.7</v>
      </c>
      <c r="E889" s="59">
        <f>R889*Mitigations!$J$10</f>
        <v>11.879999999999999</v>
      </c>
      <c r="F889" s="59">
        <f>S889*Mitigations!$J$10</f>
        <v>6.12</v>
      </c>
      <c r="G889" s="59">
        <f>T889*Mitigations!$K$10</f>
        <v>4</v>
      </c>
      <c r="H889" s="59">
        <f>U889*Mitigations!$K$10</f>
        <v>2</v>
      </c>
      <c r="I889" s="59">
        <f>V889*Mitigations!$K$10</f>
        <v>3</v>
      </c>
      <c r="J889" s="59">
        <f>W889*Mitigations!$K$10</f>
        <v>7</v>
      </c>
      <c r="K889" s="59">
        <f>X889*Mitigations!$L$10</f>
        <v>154</v>
      </c>
      <c r="L889" s="59">
        <f>Y889*Mitigations!$L$10</f>
        <v>26</v>
      </c>
      <c r="M889" s="59">
        <f>Z889*Mitigations!$L$10</f>
        <v>70</v>
      </c>
      <c r="N889" s="59">
        <f>AA889*Mitigations!$L$10</f>
        <v>47</v>
      </c>
      <c r="O889" s="59"/>
      <c r="P889" s="59">
        <v>11</v>
      </c>
      <c r="Q889" s="59">
        <v>7.7</v>
      </c>
      <c r="R889" s="59">
        <v>11.879999999999999</v>
      </c>
      <c r="S889" s="59">
        <v>6.12</v>
      </c>
      <c r="T889" s="59">
        <v>4</v>
      </c>
      <c r="U889" s="59">
        <v>2</v>
      </c>
      <c r="V889" s="59">
        <v>3</v>
      </c>
      <c r="W889" s="59">
        <v>7</v>
      </c>
      <c r="X889" s="59">
        <v>154</v>
      </c>
      <c r="Y889" s="59">
        <v>26</v>
      </c>
      <c r="Z889" s="59">
        <v>70</v>
      </c>
      <c r="AA889" s="59">
        <v>47</v>
      </c>
    </row>
    <row r="890" spans="1:27" x14ac:dyDescent="0.35">
      <c r="A890" s="59"/>
      <c r="B890" s="59"/>
      <c r="C890" s="59">
        <f>P890*Mitigations!$J$10</f>
        <v>10.5</v>
      </c>
      <c r="D890" s="59">
        <f>Q890*Mitigations!$J$10</f>
        <v>8.5</v>
      </c>
      <c r="E890" s="59">
        <f>R890*Mitigations!$J$10</f>
        <v>7.8299999999999992</v>
      </c>
      <c r="F890" s="59">
        <f>S890*Mitigations!$J$10</f>
        <v>8.73</v>
      </c>
      <c r="G890" s="59">
        <f>T890*Mitigations!$K$10</f>
        <v>4</v>
      </c>
      <c r="H890" s="59">
        <f>U890*Mitigations!$K$10</f>
        <v>6</v>
      </c>
      <c r="I890" s="59">
        <f>V890*Mitigations!$K$10</f>
        <v>1</v>
      </c>
      <c r="J890" s="59">
        <f>W890*Mitigations!$K$10</f>
        <v>3</v>
      </c>
      <c r="K890" s="59">
        <f>X890*Mitigations!$L$10</f>
        <v>211</v>
      </c>
      <c r="L890" s="59">
        <f>Y890*Mitigations!$L$10</f>
        <v>29</v>
      </c>
      <c r="M890" s="59">
        <f>Z890*Mitigations!$L$10</f>
        <v>49</v>
      </c>
      <c r="N890" s="59">
        <f>AA890*Mitigations!$L$10</f>
        <v>48</v>
      </c>
      <c r="O890" s="59"/>
      <c r="P890" s="59">
        <v>10.5</v>
      </c>
      <c r="Q890" s="59">
        <v>8.5</v>
      </c>
      <c r="R890" s="59">
        <v>7.8299999999999992</v>
      </c>
      <c r="S890" s="59">
        <v>8.73</v>
      </c>
      <c r="T890" s="59">
        <v>4</v>
      </c>
      <c r="U890" s="59">
        <v>6</v>
      </c>
      <c r="V890" s="59">
        <v>1</v>
      </c>
      <c r="W890" s="59">
        <v>3</v>
      </c>
      <c r="X890" s="59">
        <v>211</v>
      </c>
      <c r="Y890" s="59">
        <v>29</v>
      </c>
      <c r="Z890" s="59">
        <v>49</v>
      </c>
      <c r="AA890" s="59">
        <v>48</v>
      </c>
    </row>
    <row r="891" spans="1:27" x14ac:dyDescent="0.35">
      <c r="A891" s="59"/>
      <c r="B891" s="59"/>
      <c r="C891" s="59">
        <f>P891*Mitigations!$J$10</f>
        <v>8.6999999999999993</v>
      </c>
      <c r="D891" s="59">
        <f>Q891*Mitigations!$J$10</f>
        <v>9.6</v>
      </c>
      <c r="E891" s="59">
        <f>R891*Mitigations!$J$10</f>
        <v>10.53</v>
      </c>
      <c r="F891" s="59">
        <f>S891*Mitigations!$J$10</f>
        <v>8.4600000000000009</v>
      </c>
      <c r="G891" s="59">
        <f>T891*Mitigations!$K$10</f>
        <v>5</v>
      </c>
      <c r="H891" s="59">
        <f>U891*Mitigations!$K$10</f>
        <v>8</v>
      </c>
      <c r="I891" s="59">
        <f>V891*Mitigations!$K$10</f>
        <v>7</v>
      </c>
      <c r="J891" s="59">
        <f>W891*Mitigations!$K$10</f>
        <v>4</v>
      </c>
      <c r="K891" s="59">
        <f>X891*Mitigations!$L$10</f>
        <v>173</v>
      </c>
      <c r="L891" s="59">
        <f>Y891*Mitigations!$L$10</f>
        <v>22</v>
      </c>
      <c r="M891" s="59">
        <f>Z891*Mitigations!$L$10</f>
        <v>98</v>
      </c>
      <c r="N891" s="59">
        <f>AA891*Mitigations!$L$10</f>
        <v>27</v>
      </c>
      <c r="O891" s="59"/>
      <c r="P891" s="59">
        <v>8.6999999999999993</v>
      </c>
      <c r="Q891" s="59">
        <v>9.6</v>
      </c>
      <c r="R891" s="59">
        <v>10.53</v>
      </c>
      <c r="S891" s="59">
        <v>8.4600000000000009</v>
      </c>
      <c r="T891" s="59">
        <v>5</v>
      </c>
      <c r="U891" s="59">
        <v>8</v>
      </c>
      <c r="V891" s="59">
        <v>7</v>
      </c>
      <c r="W891" s="59">
        <v>4</v>
      </c>
      <c r="X891" s="59">
        <v>173</v>
      </c>
      <c r="Y891" s="59">
        <v>22</v>
      </c>
      <c r="Z891" s="59">
        <v>98</v>
      </c>
      <c r="AA891" s="59">
        <v>27</v>
      </c>
    </row>
    <row r="892" spans="1:27" x14ac:dyDescent="0.35">
      <c r="A892" s="59"/>
      <c r="B892" s="59"/>
      <c r="C892" s="59">
        <f>P892*Mitigations!$J$10</f>
        <v>10.199999999999999</v>
      </c>
      <c r="D892" s="59">
        <f>Q892*Mitigations!$J$10</f>
        <v>9.4</v>
      </c>
      <c r="E892" s="59">
        <f>R892*Mitigations!$J$10</f>
        <v>10.170000000000002</v>
      </c>
      <c r="F892" s="59">
        <f>S892*Mitigations!$J$10</f>
        <v>7.38</v>
      </c>
      <c r="G892" s="59">
        <f>T892*Mitigations!$K$10</f>
        <v>10</v>
      </c>
      <c r="H892" s="59">
        <f>U892*Mitigations!$K$10</f>
        <v>3</v>
      </c>
      <c r="I892" s="59">
        <f>V892*Mitigations!$K$10</f>
        <v>4</v>
      </c>
      <c r="J892" s="59">
        <f>W892*Mitigations!$K$10</f>
        <v>8</v>
      </c>
      <c r="K892" s="59">
        <f>X892*Mitigations!$L$10</f>
        <v>109</v>
      </c>
      <c r="L892" s="59">
        <f>Y892*Mitigations!$L$10</f>
        <v>21</v>
      </c>
      <c r="M892" s="59">
        <f>Z892*Mitigations!$L$10</f>
        <v>53</v>
      </c>
      <c r="N892" s="59">
        <f>AA892*Mitigations!$L$10</f>
        <v>57</v>
      </c>
      <c r="O892" s="59"/>
      <c r="P892" s="59">
        <v>10.199999999999999</v>
      </c>
      <c r="Q892" s="59">
        <v>9.4</v>
      </c>
      <c r="R892" s="59">
        <v>10.170000000000002</v>
      </c>
      <c r="S892" s="59">
        <v>7.38</v>
      </c>
      <c r="T892" s="59">
        <v>10</v>
      </c>
      <c r="U892" s="59">
        <v>3</v>
      </c>
      <c r="V892" s="59">
        <v>4</v>
      </c>
      <c r="W892" s="59">
        <v>8</v>
      </c>
      <c r="X892" s="59">
        <v>109</v>
      </c>
      <c r="Y892" s="59">
        <v>21</v>
      </c>
      <c r="Z892" s="59">
        <v>53</v>
      </c>
      <c r="AA892" s="59">
        <v>57</v>
      </c>
    </row>
    <row r="893" spans="1:27" x14ac:dyDescent="0.35">
      <c r="A893" s="59"/>
      <c r="B893" s="59"/>
      <c r="C893" s="59">
        <f>P893*Mitigations!$J$10</f>
        <v>13.3</v>
      </c>
      <c r="D893" s="59">
        <f>Q893*Mitigations!$J$10</f>
        <v>9.5</v>
      </c>
      <c r="E893" s="59">
        <f>R893*Mitigations!$J$10</f>
        <v>9.629999999999999</v>
      </c>
      <c r="F893" s="59">
        <f>S893*Mitigations!$J$10</f>
        <v>6.9300000000000006</v>
      </c>
      <c r="G893" s="59">
        <f>T893*Mitigations!$K$10</f>
        <v>6</v>
      </c>
      <c r="H893" s="59">
        <f>U893*Mitigations!$K$10</f>
        <v>1</v>
      </c>
      <c r="I893" s="59">
        <f>V893*Mitigations!$K$10</f>
        <v>9</v>
      </c>
      <c r="J893" s="59">
        <f>W893*Mitigations!$K$10</f>
        <v>7</v>
      </c>
      <c r="K893" s="59">
        <f>X893*Mitigations!$L$10</f>
        <v>205</v>
      </c>
      <c r="L893" s="59">
        <f>Y893*Mitigations!$L$10</f>
        <v>23</v>
      </c>
      <c r="M893" s="59">
        <f>Z893*Mitigations!$L$10</f>
        <v>44</v>
      </c>
      <c r="N893" s="59">
        <f>AA893*Mitigations!$L$10</f>
        <v>27</v>
      </c>
      <c r="O893" s="59"/>
      <c r="P893" s="59">
        <v>13.3</v>
      </c>
      <c r="Q893" s="59">
        <v>9.5</v>
      </c>
      <c r="R893" s="59">
        <v>9.629999999999999</v>
      </c>
      <c r="S893" s="59">
        <v>6.9300000000000006</v>
      </c>
      <c r="T893" s="59">
        <v>6</v>
      </c>
      <c r="U893" s="59">
        <v>1</v>
      </c>
      <c r="V893" s="59">
        <v>9</v>
      </c>
      <c r="W893" s="59">
        <v>7</v>
      </c>
      <c r="X893" s="59">
        <v>205</v>
      </c>
      <c r="Y893" s="59">
        <v>23</v>
      </c>
      <c r="Z893" s="59">
        <v>44</v>
      </c>
      <c r="AA893" s="59">
        <v>27</v>
      </c>
    </row>
    <row r="894" spans="1:27" x14ac:dyDescent="0.35">
      <c r="A894" s="59"/>
      <c r="B894" s="59"/>
      <c r="C894" s="59">
        <f>P894*Mitigations!$J$10</f>
        <v>6.8</v>
      </c>
      <c r="D894" s="59">
        <f>Q894*Mitigations!$J$10</f>
        <v>9.1999999999999993</v>
      </c>
      <c r="E894" s="59">
        <f>R894*Mitigations!$J$10</f>
        <v>6.66</v>
      </c>
      <c r="F894" s="59">
        <f>S894*Mitigations!$J$10</f>
        <v>7.02</v>
      </c>
      <c r="G894" s="59">
        <f>T894*Mitigations!$K$10</f>
        <v>10</v>
      </c>
      <c r="H894" s="59">
        <f>U894*Mitigations!$K$10</f>
        <v>4</v>
      </c>
      <c r="I894" s="59">
        <f>V894*Mitigations!$K$10</f>
        <v>4</v>
      </c>
      <c r="J894" s="59">
        <f>W894*Mitigations!$K$10</f>
        <v>6</v>
      </c>
      <c r="K894" s="59">
        <f>X894*Mitigations!$L$10</f>
        <v>186</v>
      </c>
      <c r="L894" s="59">
        <f>Y894*Mitigations!$L$10</f>
        <v>44</v>
      </c>
      <c r="M894" s="59">
        <f>Z894*Mitigations!$L$10</f>
        <v>66</v>
      </c>
      <c r="N894" s="59">
        <f>AA894*Mitigations!$L$10</f>
        <v>84</v>
      </c>
      <c r="O894" s="59"/>
      <c r="P894" s="59">
        <v>6.8</v>
      </c>
      <c r="Q894" s="59">
        <v>9.1999999999999993</v>
      </c>
      <c r="R894" s="59">
        <v>6.66</v>
      </c>
      <c r="S894" s="59">
        <v>7.02</v>
      </c>
      <c r="T894" s="59">
        <v>10</v>
      </c>
      <c r="U894" s="59">
        <v>4</v>
      </c>
      <c r="V894" s="59">
        <v>4</v>
      </c>
      <c r="W894" s="59">
        <v>6</v>
      </c>
      <c r="X894" s="59">
        <v>186</v>
      </c>
      <c r="Y894" s="59">
        <v>44</v>
      </c>
      <c r="Z894" s="59">
        <v>66</v>
      </c>
      <c r="AA894" s="59">
        <v>84</v>
      </c>
    </row>
    <row r="895" spans="1:27" x14ac:dyDescent="0.35">
      <c r="A895" s="59"/>
      <c r="B895" s="59"/>
      <c r="C895" s="59">
        <f>P895*Mitigations!$J$10</f>
        <v>11.2</v>
      </c>
      <c r="D895" s="59">
        <f>Q895*Mitigations!$J$10</f>
        <v>8.1999999999999993</v>
      </c>
      <c r="E895" s="59">
        <f>R895*Mitigations!$J$10</f>
        <v>7.4700000000000006</v>
      </c>
      <c r="F895" s="59">
        <f>S895*Mitigations!$J$10</f>
        <v>8.19</v>
      </c>
      <c r="G895" s="59">
        <f>T895*Mitigations!$K$10</f>
        <v>8</v>
      </c>
      <c r="H895" s="59">
        <f>U895*Mitigations!$K$10</f>
        <v>1</v>
      </c>
      <c r="I895" s="59">
        <f>V895*Mitigations!$K$10</f>
        <v>2</v>
      </c>
      <c r="J895" s="59">
        <f>W895*Mitigations!$K$10</f>
        <v>7</v>
      </c>
      <c r="K895" s="59">
        <f>X895*Mitigations!$L$10</f>
        <v>74</v>
      </c>
      <c r="L895" s="59">
        <f>Y895*Mitigations!$L$10</f>
        <v>52</v>
      </c>
      <c r="M895" s="59">
        <f>Z895*Mitigations!$L$10</f>
        <v>71</v>
      </c>
      <c r="N895" s="59">
        <f>AA895*Mitigations!$L$10</f>
        <v>88</v>
      </c>
      <c r="O895" s="59"/>
      <c r="P895" s="59">
        <v>11.2</v>
      </c>
      <c r="Q895" s="59">
        <v>8.1999999999999993</v>
      </c>
      <c r="R895" s="59">
        <v>7.4700000000000006</v>
      </c>
      <c r="S895" s="59">
        <v>8.19</v>
      </c>
      <c r="T895" s="59">
        <v>8</v>
      </c>
      <c r="U895" s="59">
        <v>1</v>
      </c>
      <c r="V895" s="59">
        <v>2</v>
      </c>
      <c r="W895" s="59">
        <v>7</v>
      </c>
      <c r="X895" s="59">
        <v>74</v>
      </c>
      <c r="Y895" s="59">
        <v>52</v>
      </c>
      <c r="Z895" s="59">
        <v>71</v>
      </c>
      <c r="AA895" s="59">
        <v>88</v>
      </c>
    </row>
    <row r="896" spans="1:27" x14ac:dyDescent="0.35">
      <c r="A896" s="59"/>
      <c r="B896" s="59"/>
      <c r="C896" s="59">
        <f>P896*Mitigations!$J$10</f>
        <v>12</v>
      </c>
      <c r="D896" s="59">
        <f>Q896*Mitigations!$J$10</f>
        <v>8.5</v>
      </c>
      <c r="E896" s="59">
        <f>R896*Mitigations!$J$10</f>
        <v>8.01</v>
      </c>
      <c r="F896" s="59">
        <f>S896*Mitigations!$J$10</f>
        <v>6.9300000000000006</v>
      </c>
      <c r="G896" s="59">
        <f>T896*Mitigations!$K$10</f>
        <v>8</v>
      </c>
      <c r="H896" s="59">
        <f>U896*Mitigations!$K$10</f>
        <v>2</v>
      </c>
      <c r="I896" s="59">
        <f>V896*Mitigations!$K$10</f>
        <v>3</v>
      </c>
      <c r="J896" s="59">
        <f>W896*Mitigations!$K$10</f>
        <v>7</v>
      </c>
      <c r="K896" s="59">
        <f>X896*Mitigations!$L$10</f>
        <v>219</v>
      </c>
      <c r="L896" s="59">
        <f>Y896*Mitigations!$L$10</f>
        <v>60</v>
      </c>
      <c r="M896" s="59">
        <f>Z896*Mitigations!$L$10</f>
        <v>72</v>
      </c>
      <c r="N896" s="59">
        <f>AA896*Mitigations!$L$10</f>
        <v>33</v>
      </c>
      <c r="O896" s="59"/>
      <c r="P896" s="59">
        <v>12</v>
      </c>
      <c r="Q896" s="59">
        <v>8.5</v>
      </c>
      <c r="R896" s="59">
        <v>8.01</v>
      </c>
      <c r="S896" s="59">
        <v>6.9300000000000006</v>
      </c>
      <c r="T896" s="59">
        <v>8</v>
      </c>
      <c r="U896" s="59">
        <v>2</v>
      </c>
      <c r="V896" s="59">
        <v>3</v>
      </c>
      <c r="W896" s="59">
        <v>7</v>
      </c>
      <c r="X896" s="59">
        <v>219</v>
      </c>
      <c r="Y896" s="59">
        <v>60</v>
      </c>
      <c r="Z896" s="59">
        <v>72</v>
      </c>
      <c r="AA896" s="59">
        <v>33</v>
      </c>
    </row>
    <row r="897" spans="1:27" x14ac:dyDescent="0.35">
      <c r="A897" s="59"/>
      <c r="B897" s="59"/>
      <c r="C897" s="59">
        <f>P897*Mitigations!$J$10</f>
        <v>9.9</v>
      </c>
      <c r="D897" s="59">
        <f>Q897*Mitigations!$J$10</f>
        <v>7.1</v>
      </c>
      <c r="E897" s="59">
        <f>R897*Mitigations!$J$10</f>
        <v>8.4600000000000009</v>
      </c>
      <c r="F897" s="59">
        <f>S897*Mitigations!$J$10</f>
        <v>6.2100000000000009</v>
      </c>
      <c r="G897" s="59">
        <f>T897*Mitigations!$K$10</f>
        <v>2</v>
      </c>
      <c r="H897" s="59">
        <f>U897*Mitigations!$K$10</f>
        <v>3</v>
      </c>
      <c r="I897" s="59">
        <f>V897*Mitigations!$K$10</f>
        <v>4</v>
      </c>
      <c r="J897" s="59">
        <f>W897*Mitigations!$K$10</f>
        <v>9</v>
      </c>
      <c r="K897" s="59">
        <f>X897*Mitigations!$L$10</f>
        <v>298</v>
      </c>
      <c r="L897" s="59">
        <f>Y897*Mitigations!$L$10</f>
        <v>70</v>
      </c>
      <c r="M897" s="59">
        <f>Z897*Mitigations!$L$10</f>
        <v>102</v>
      </c>
      <c r="N897" s="59">
        <f>AA897*Mitigations!$L$10</f>
        <v>33</v>
      </c>
      <c r="O897" s="59"/>
      <c r="P897" s="59">
        <v>9.9</v>
      </c>
      <c r="Q897" s="59">
        <v>7.1</v>
      </c>
      <c r="R897" s="59">
        <v>8.4600000000000009</v>
      </c>
      <c r="S897" s="59">
        <v>6.2100000000000009</v>
      </c>
      <c r="T897" s="59">
        <v>2</v>
      </c>
      <c r="U897" s="59">
        <v>3</v>
      </c>
      <c r="V897" s="59">
        <v>4</v>
      </c>
      <c r="W897" s="59">
        <v>9</v>
      </c>
      <c r="X897" s="59">
        <v>298</v>
      </c>
      <c r="Y897" s="59">
        <v>70</v>
      </c>
      <c r="Z897" s="59">
        <v>102</v>
      </c>
      <c r="AA897" s="59">
        <v>33</v>
      </c>
    </row>
    <row r="898" spans="1:27" x14ac:dyDescent="0.35">
      <c r="A898" s="59"/>
      <c r="B898" s="59"/>
      <c r="C898" s="59">
        <f>P898*Mitigations!$J$10</f>
        <v>9.1</v>
      </c>
      <c r="D898" s="59">
        <f>Q898*Mitigations!$J$10</f>
        <v>8</v>
      </c>
      <c r="E898" s="59">
        <f>R898*Mitigations!$J$10</f>
        <v>9.4500000000000011</v>
      </c>
      <c r="F898" s="59">
        <f>S898*Mitigations!$J$10</f>
        <v>6.12</v>
      </c>
      <c r="G898" s="59">
        <f>T898*Mitigations!$K$10</f>
        <v>7</v>
      </c>
      <c r="H898" s="59">
        <f>U898*Mitigations!$K$10</f>
        <v>3</v>
      </c>
      <c r="I898" s="59">
        <f>V898*Mitigations!$K$10</f>
        <v>6</v>
      </c>
      <c r="J898" s="59">
        <f>W898*Mitigations!$K$10</f>
        <v>8</v>
      </c>
      <c r="K898" s="59">
        <f>X898*Mitigations!$L$10</f>
        <v>78</v>
      </c>
      <c r="L898" s="59">
        <f>Y898*Mitigations!$L$10</f>
        <v>77</v>
      </c>
      <c r="M898" s="59">
        <f>Z898*Mitigations!$L$10</f>
        <v>138</v>
      </c>
      <c r="N898" s="59">
        <f>AA898*Mitigations!$L$10</f>
        <v>28</v>
      </c>
      <c r="O898" s="59"/>
      <c r="P898" s="59">
        <v>9.1</v>
      </c>
      <c r="Q898" s="59">
        <v>8</v>
      </c>
      <c r="R898" s="59">
        <v>9.4500000000000011</v>
      </c>
      <c r="S898" s="59">
        <v>6.12</v>
      </c>
      <c r="T898" s="59">
        <v>7</v>
      </c>
      <c r="U898" s="59">
        <v>3</v>
      </c>
      <c r="V898" s="59">
        <v>6</v>
      </c>
      <c r="W898" s="59">
        <v>8</v>
      </c>
      <c r="X898" s="59">
        <v>78</v>
      </c>
      <c r="Y898" s="59">
        <v>77</v>
      </c>
      <c r="Z898" s="59">
        <v>138</v>
      </c>
      <c r="AA898" s="59">
        <v>28</v>
      </c>
    </row>
    <row r="899" spans="1:27" x14ac:dyDescent="0.35">
      <c r="A899" s="59"/>
      <c r="B899" s="59"/>
      <c r="C899" s="59">
        <f>P899*Mitigations!$J$10</f>
        <v>12.1</v>
      </c>
      <c r="D899" s="59">
        <f>Q899*Mitigations!$J$10</f>
        <v>9</v>
      </c>
      <c r="E899" s="59">
        <f>R899*Mitigations!$J$10</f>
        <v>9.4500000000000011</v>
      </c>
      <c r="F899" s="59">
        <f>S899*Mitigations!$J$10</f>
        <v>5.67</v>
      </c>
      <c r="G899" s="59">
        <f>T899*Mitigations!$K$10</f>
        <v>6</v>
      </c>
      <c r="H899" s="59">
        <f>U899*Mitigations!$K$10</f>
        <v>3</v>
      </c>
      <c r="I899" s="59">
        <f>V899*Mitigations!$K$10</f>
        <v>8</v>
      </c>
      <c r="J899" s="59">
        <f>W899*Mitigations!$K$10</f>
        <v>3</v>
      </c>
      <c r="K899" s="59">
        <f>X899*Mitigations!$L$10</f>
        <v>116</v>
      </c>
      <c r="L899" s="59">
        <f>Y899*Mitigations!$L$10</f>
        <v>30</v>
      </c>
      <c r="M899" s="59">
        <f>Z899*Mitigations!$L$10</f>
        <v>86</v>
      </c>
      <c r="N899" s="59">
        <f>AA899*Mitigations!$L$10</f>
        <v>64</v>
      </c>
      <c r="O899" s="59"/>
      <c r="P899" s="59">
        <v>12.1</v>
      </c>
      <c r="Q899" s="59">
        <v>9</v>
      </c>
      <c r="R899" s="59">
        <v>9.4500000000000011</v>
      </c>
      <c r="S899" s="59">
        <v>5.67</v>
      </c>
      <c r="T899" s="59">
        <v>6</v>
      </c>
      <c r="U899" s="59">
        <v>3</v>
      </c>
      <c r="V899" s="59">
        <v>8</v>
      </c>
      <c r="W899" s="59">
        <v>3</v>
      </c>
      <c r="X899" s="59">
        <v>116</v>
      </c>
      <c r="Y899" s="59">
        <v>30</v>
      </c>
      <c r="Z899" s="59">
        <v>86</v>
      </c>
      <c r="AA899" s="59">
        <v>64</v>
      </c>
    </row>
    <row r="900" spans="1:27" x14ac:dyDescent="0.35">
      <c r="A900" s="59"/>
      <c r="B900" s="59"/>
      <c r="C900" s="59">
        <f>P900*Mitigations!$J$10</f>
        <v>10.9</v>
      </c>
      <c r="D900" s="59">
        <f>Q900*Mitigations!$J$10</f>
        <v>7.6</v>
      </c>
      <c r="E900" s="59">
        <f>R900*Mitigations!$J$10</f>
        <v>9.99</v>
      </c>
      <c r="F900" s="59">
        <f>S900*Mitigations!$J$10</f>
        <v>9.18</v>
      </c>
      <c r="G900" s="59">
        <f>T900*Mitigations!$K$10</f>
        <v>6</v>
      </c>
      <c r="H900" s="59">
        <f>U900*Mitigations!$K$10</f>
        <v>6</v>
      </c>
      <c r="I900" s="59">
        <f>V900*Mitigations!$K$10</f>
        <v>7</v>
      </c>
      <c r="J900" s="59">
        <f>W900*Mitigations!$K$10</f>
        <v>4</v>
      </c>
      <c r="K900" s="59">
        <f>X900*Mitigations!$L$10</f>
        <v>181</v>
      </c>
      <c r="L900" s="59">
        <f>Y900*Mitigations!$L$10</f>
        <v>18</v>
      </c>
      <c r="M900" s="59">
        <f>Z900*Mitigations!$L$10</f>
        <v>52</v>
      </c>
      <c r="N900" s="59">
        <f>AA900*Mitigations!$L$10</f>
        <v>35</v>
      </c>
      <c r="O900" s="59"/>
      <c r="P900" s="59">
        <v>10.9</v>
      </c>
      <c r="Q900" s="59">
        <v>7.6</v>
      </c>
      <c r="R900" s="59">
        <v>9.99</v>
      </c>
      <c r="S900" s="59">
        <v>9.18</v>
      </c>
      <c r="T900" s="59">
        <v>6</v>
      </c>
      <c r="U900" s="59">
        <v>6</v>
      </c>
      <c r="V900" s="59">
        <v>7</v>
      </c>
      <c r="W900" s="59">
        <v>4</v>
      </c>
      <c r="X900" s="59">
        <v>181</v>
      </c>
      <c r="Y900" s="59">
        <v>18</v>
      </c>
      <c r="Z900" s="59">
        <v>52</v>
      </c>
      <c r="AA900" s="59">
        <v>35</v>
      </c>
    </row>
    <row r="901" spans="1:27" x14ac:dyDescent="0.35">
      <c r="A901" s="59"/>
      <c r="B901" s="59"/>
      <c r="C901" s="59">
        <f>P901*Mitigations!$J$10</f>
        <v>10.8</v>
      </c>
      <c r="D901" s="59">
        <f>Q901*Mitigations!$J$10</f>
        <v>6.2</v>
      </c>
      <c r="E901" s="59">
        <f>R901*Mitigations!$J$10</f>
        <v>8.370000000000001</v>
      </c>
      <c r="F901" s="59">
        <f>S901*Mitigations!$J$10</f>
        <v>6.75</v>
      </c>
      <c r="G901" s="59">
        <f>T901*Mitigations!$K$10</f>
        <v>2</v>
      </c>
      <c r="H901" s="59">
        <f>U901*Mitigations!$K$10</f>
        <v>1</v>
      </c>
      <c r="I901" s="59">
        <f>V901*Mitigations!$K$10</f>
        <v>4</v>
      </c>
      <c r="J901" s="59">
        <f>W901*Mitigations!$K$10</f>
        <v>2</v>
      </c>
      <c r="K901" s="59">
        <f>X901*Mitigations!$L$10</f>
        <v>107</v>
      </c>
      <c r="L901" s="59">
        <f>Y901*Mitigations!$L$10</f>
        <v>37</v>
      </c>
      <c r="M901" s="59">
        <f>Z901*Mitigations!$L$10</f>
        <v>79</v>
      </c>
      <c r="N901" s="59">
        <f>AA901*Mitigations!$L$10</f>
        <v>27</v>
      </c>
      <c r="O901" s="59"/>
      <c r="P901" s="59">
        <v>10.8</v>
      </c>
      <c r="Q901" s="59">
        <v>6.2</v>
      </c>
      <c r="R901" s="59">
        <v>8.370000000000001</v>
      </c>
      <c r="S901" s="59">
        <v>6.75</v>
      </c>
      <c r="T901" s="59">
        <v>2</v>
      </c>
      <c r="U901" s="59">
        <v>1</v>
      </c>
      <c r="V901" s="59">
        <v>4</v>
      </c>
      <c r="W901" s="59">
        <v>2</v>
      </c>
      <c r="X901" s="59">
        <v>107</v>
      </c>
      <c r="Y901" s="59">
        <v>37</v>
      </c>
      <c r="Z901" s="59">
        <v>79</v>
      </c>
      <c r="AA901" s="59">
        <v>27</v>
      </c>
    </row>
    <row r="902" spans="1:27" x14ac:dyDescent="0.35">
      <c r="A902" s="59"/>
      <c r="B902" s="59"/>
      <c r="C902" s="59">
        <f>P902*Mitigations!$J$10</f>
        <v>8.4</v>
      </c>
      <c r="D902" s="59">
        <f>Q902*Mitigations!$J$10</f>
        <v>8</v>
      </c>
      <c r="E902" s="59">
        <f>R902*Mitigations!$J$10</f>
        <v>7.74</v>
      </c>
      <c r="F902" s="59">
        <f>S902*Mitigations!$J$10</f>
        <v>7.38</v>
      </c>
      <c r="G902" s="59">
        <f>T902*Mitigations!$K$10</f>
        <v>6</v>
      </c>
      <c r="H902" s="59">
        <f>U902*Mitigations!$K$10</f>
        <v>4</v>
      </c>
      <c r="I902" s="59">
        <f>V902*Mitigations!$K$10</f>
        <v>5</v>
      </c>
      <c r="J902" s="59">
        <f>W902*Mitigations!$K$10</f>
        <v>5</v>
      </c>
      <c r="K902" s="59">
        <f>X902*Mitigations!$L$10</f>
        <v>117</v>
      </c>
      <c r="L902" s="59">
        <f>Y902*Mitigations!$L$10</f>
        <v>53</v>
      </c>
      <c r="M902" s="59">
        <f>Z902*Mitigations!$L$10</f>
        <v>100</v>
      </c>
      <c r="N902" s="59">
        <f>AA902*Mitigations!$L$10</f>
        <v>45</v>
      </c>
      <c r="O902" s="59"/>
      <c r="P902" s="59">
        <v>8.4</v>
      </c>
      <c r="Q902" s="59">
        <v>8</v>
      </c>
      <c r="R902" s="59">
        <v>7.74</v>
      </c>
      <c r="S902" s="59">
        <v>7.38</v>
      </c>
      <c r="T902" s="59">
        <v>6</v>
      </c>
      <c r="U902" s="59">
        <v>4</v>
      </c>
      <c r="V902" s="59">
        <v>5</v>
      </c>
      <c r="W902" s="59">
        <v>5</v>
      </c>
      <c r="X902" s="59">
        <v>117</v>
      </c>
      <c r="Y902" s="59">
        <v>53</v>
      </c>
      <c r="Z902" s="59">
        <v>100</v>
      </c>
      <c r="AA902" s="59">
        <v>45</v>
      </c>
    </row>
    <row r="903" spans="1:27" x14ac:dyDescent="0.35">
      <c r="A903" s="59"/>
      <c r="B903" s="59"/>
      <c r="C903" s="59">
        <f>P903*Mitigations!$J$10</f>
        <v>11.6</v>
      </c>
      <c r="D903" s="59">
        <f>Q903*Mitigations!$J$10</f>
        <v>8.4</v>
      </c>
      <c r="E903" s="59">
        <f>R903*Mitigations!$J$10</f>
        <v>11.25</v>
      </c>
      <c r="F903" s="59">
        <f>S903*Mitigations!$J$10</f>
        <v>7.5600000000000005</v>
      </c>
      <c r="G903" s="59">
        <f>T903*Mitigations!$K$10</f>
        <v>7</v>
      </c>
      <c r="H903" s="59">
        <f>U903*Mitigations!$K$10</f>
        <v>3</v>
      </c>
      <c r="I903" s="59">
        <f>V903*Mitigations!$K$10</f>
        <v>4</v>
      </c>
      <c r="J903" s="59">
        <f>W903*Mitigations!$K$10</f>
        <v>5</v>
      </c>
      <c r="K903" s="59">
        <f>X903*Mitigations!$L$10</f>
        <v>314</v>
      </c>
      <c r="L903" s="59">
        <f>Y903*Mitigations!$L$10</f>
        <v>46</v>
      </c>
      <c r="M903" s="59">
        <f>Z903*Mitigations!$L$10</f>
        <v>62</v>
      </c>
      <c r="N903" s="59">
        <f>AA903*Mitigations!$L$10</f>
        <v>44</v>
      </c>
      <c r="O903" s="59"/>
      <c r="P903" s="59">
        <v>11.6</v>
      </c>
      <c r="Q903" s="59">
        <v>8.4</v>
      </c>
      <c r="R903" s="59">
        <v>11.25</v>
      </c>
      <c r="S903" s="59">
        <v>7.5600000000000005</v>
      </c>
      <c r="T903" s="59">
        <v>7</v>
      </c>
      <c r="U903" s="59">
        <v>3</v>
      </c>
      <c r="V903" s="59">
        <v>4</v>
      </c>
      <c r="W903" s="59">
        <v>5</v>
      </c>
      <c r="X903" s="59">
        <v>314</v>
      </c>
      <c r="Y903" s="59">
        <v>46</v>
      </c>
      <c r="Z903" s="59">
        <v>62</v>
      </c>
      <c r="AA903" s="59">
        <v>44</v>
      </c>
    </row>
    <row r="904" spans="1:27" x14ac:dyDescent="0.35">
      <c r="A904" s="59"/>
      <c r="B904" s="59"/>
      <c r="C904" s="59">
        <f>P904*Mitigations!$J$10</f>
        <v>11.1</v>
      </c>
      <c r="D904" s="59">
        <f>Q904*Mitigations!$J$10</f>
        <v>6.9</v>
      </c>
      <c r="E904" s="59">
        <f>R904*Mitigations!$J$10</f>
        <v>13.05</v>
      </c>
      <c r="F904" s="59">
        <f>S904*Mitigations!$J$10</f>
        <v>7.74</v>
      </c>
      <c r="G904" s="59">
        <f>T904*Mitigations!$K$10</f>
        <v>5</v>
      </c>
      <c r="H904" s="59">
        <f>U904*Mitigations!$K$10</f>
        <v>6</v>
      </c>
      <c r="I904" s="59">
        <f>V904*Mitigations!$K$10</f>
        <v>11</v>
      </c>
      <c r="J904" s="59">
        <f>W904*Mitigations!$K$10</f>
        <v>5</v>
      </c>
      <c r="K904" s="59">
        <f>X904*Mitigations!$L$10</f>
        <v>247</v>
      </c>
      <c r="L904" s="59">
        <f>Y904*Mitigations!$L$10</f>
        <v>36</v>
      </c>
      <c r="M904" s="59">
        <f>Z904*Mitigations!$L$10</f>
        <v>73</v>
      </c>
      <c r="N904" s="59">
        <f>AA904*Mitigations!$L$10</f>
        <v>74</v>
      </c>
      <c r="O904" s="59"/>
      <c r="P904" s="59">
        <v>11.1</v>
      </c>
      <c r="Q904" s="59">
        <v>6.9</v>
      </c>
      <c r="R904" s="59">
        <v>13.05</v>
      </c>
      <c r="S904" s="59">
        <v>7.74</v>
      </c>
      <c r="T904" s="59">
        <v>5</v>
      </c>
      <c r="U904" s="59">
        <v>6</v>
      </c>
      <c r="V904" s="59">
        <v>11</v>
      </c>
      <c r="W904" s="59">
        <v>5</v>
      </c>
      <c r="X904" s="59">
        <v>247</v>
      </c>
      <c r="Y904" s="59">
        <v>36</v>
      </c>
      <c r="Z904" s="59">
        <v>73</v>
      </c>
      <c r="AA904" s="59">
        <v>74</v>
      </c>
    </row>
    <row r="905" spans="1:27" x14ac:dyDescent="0.35">
      <c r="A905" s="59"/>
      <c r="B905" s="59"/>
      <c r="C905" s="59">
        <f>P905*Mitigations!$J$10</f>
        <v>8.6999999999999993</v>
      </c>
      <c r="D905" s="59">
        <f>Q905*Mitigations!$J$10</f>
        <v>7.2</v>
      </c>
      <c r="E905" s="59">
        <f>R905*Mitigations!$J$10</f>
        <v>9.5399999999999991</v>
      </c>
      <c r="F905" s="59">
        <f>S905*Mitigations!$J$10</f>
        <v>7.38</v>
      </c>
      <c r="G905" s="59">
        <f>T905*Mitigations!$K$10</f>
        <v>2</v>
      </c>
      <c r="H905" s="59">
        <f>U905*Mitigations!$K$10</f>
        <v>4</v>
      </c>
      <c r="I905" s="59">
        <f>V905*Mitigations!$K$10</f>
        <v>9</v>
      </c>
      <c r="J905" s="59">
        <f>W905*Mitigations!$K$10</f>
        <v>8</v>
      </c>
      <c r="K905" s="59">
        <f>X905*Mitigations!$L$10</f>
        <v>88</v>
      </c>
      <c r="L905" s="59">
        <f>Y905*Mitigations!$L$10</f>
        <v>29</v>
      </c>
      <c r="M905" s="59">
        <f>Z905*Mitigations!$L$10</f>
        <v>68</v>
      </c>
      <c r="N905" s="59">
        <f>AA905*Mitigations!$L$10</f>
        <v>65</v>
      </c>
      <c r="O905" s="59"/>
      <c r="P905" s="59">
        <v>8.6999999999999993</v>
      </c>
      <c r="Q905" s="59">
        <v>7.2</v>
      </c>
      <c r="R905" s="59">
        <v>9.5399999999999991</v>
      </c>
      <c r="S905" s="59">
        <v>7.38</v>
      </c>
      <c r="T905" s="59">
        <v>2</v>
      </c>
      <c r="U905" s="59">
        <v>4</v>
      </c>
      <c r="V905" s="59">
        <v>9</v>
      </c>
      <c r="W905" s="59">
        <v>8</v>
      </c>
      <c r="X905" s="59">
        <v>88</v>
      </c>
      <c r="Y905" s="59">
        <v>29</v>
      </c>
      <c r="Z905" s="59">
        <v>68</v>
      </c>
      <c r="AA905" s="59">
        <v>65</v>
      </c>
    </row>
    <row r="906" spans="1:27" x14ac:dyDescent="0.35">
      <c r="A906" s="59"/>
      <c r="B906" s="59"/>
      <c r="C906" s="59">
        <f>P906*Mitigations!$J$10</f>
        <v>6.9</v>
      </c>
      <c r="D906" s="59">
        <f>Q906*Mitigations!$J$10</f>
        <v>8.6</v>
      </c>
      <c r="E906" s="59">
        <f>R906*Mitigations!$J$10</f>
        <v>7.4700000000000006</v>
      </c>
      <c r="F906" s="59">
        <f>S906*Mitigations!$J$10</f>
        <v>9</v>
      </c>
      <c r="G906" s="59">
        <f>T906*Mitigations!$K$10</f>
        <v>8</v>
      </c>
      <c r="H906" s="59">
        <f>U906*Mitigations!$K$10</f>
        <v>5</v>
      </c>
      <c r="I906" s="59">
        <f>V906*Mitigations!$K$10</f>
        <v>4</v>
      </c>
      <c r="J906" s="59">
        <f>W906*Mitigations!$K$10</f>
        <v>4</v>
      </c>
      <c r="K906" s="59">
        <f>X906*Mitigations!$L$10</f>
        <v>187</v>
      </c>
      <c r="L906" s="59">
        <f>Y906*Mitigations!$L$10</f>
        <v>18</v>
      </c>
      <c r="M906" s="59">
        <f>Z906*Mitigations!$L$10</f>
        <v>41</v>
      </c>
      <c r="N906" s="59">
        <f>AA906*Mitigations!$L$10</f>
        <v>27</v>
      </c>
      <c r="O906" s="59"/>
      <c r="P906" s="59">
        <v>6.9</v>
      </c>
      <c r="Q906" s="59">
        <v>8.6</v>
      </c>
      <c r="R906" s="59">
        <v>7.4700000000000006</v>
      </c>
      <c r="S906" s="59">
        <v>9</v>
      </c>
      <c r="T906" s="59">
        <v>8</v>
      </c>
      <c r="U906" s="59">
        <v>5</v>
      </c>
      <c r="V906" s="59">
        <v>4</v>
      </c>
      <c r="W906" s="59">
        <v>4</v>
      </c>
      <c r="X906" s="59">
        <v>187</v>
      </c>
      <c r="Y906" s="59">
        <v>18</v>
      </c>
      <c r="Z906" s="59">
        <v>41</v>
      </c>
      <c r="AA906" s="59">
        <v>27</v>
      </c>
    </row>
    <row r="907" spans="1:27" x14ac:dyDescent="0.35">
      <c r="A907" s="59"/>
      <c r="B907" s="59"/>
      <c r="C907" s="59">
        <f>P907*Mitigations!$J$10</f>
        <v>9.6999999999999993</v>
      </c>
      <c r="D907" s="59">
        <f>Q907*Mitigations!$J$10</f>
        <v>8.3000000000000007</v>
      </c>
      <c r="E907" s="59">
        <f>R907*Mitigations!$J$10</f>
        <v>9.2700000000000014</v>
      </c>
      <c r="F907" s="59">
        <f>S907*Mitigations!$J$10</f>
        <v>6.9300000000000006</v>
      </c>
      <c r="G907" s="59">
        <f>T907*Mitigations!$K$10</f>
        <v>7</v>
      </c>
      <c r="H907" s="59">
        <f>U907*Mitigations!$K$10</f>
        <v>1</v>
      </c>
      <c r="I907" s="59">
        <f>V907*Mitigations!$K$10</f>
        <v>2</v>
      </c>
      <c r="J907" s="59">
        <f>W907*Mitigations!$K$10</f>
        <v>9</v>
      </c>
      <c r="K907" s="59">
        <f>X907*Mitigations!$L$10</f>
        <v>94</v>
      </c>
      <c r="L907" s="59">
        <f>Y907*Mitigations!$L$10</f>
        <v>40</v>
      </c>
      <c r="M907" s="59">
        <f>Z907*Mitigations!$L$10</f>
        <v>63</v>
      </c>
      <c r="N907" s="59">
        <f>AA907*Mitigations!$L$10</f>
        <v>43</v>
      </c>
      <c r="O907" s="59"/>
      <c r="P907" s="59">
        <v>9.6999999999999993</v>
      </c>
      <c r="Q907" s="59">
        <v>8.3000000000000007</v>
      </c>
      <c r="R907" s="59">
        <v>9.2700000000000014</v>
      </c>
      <c r="S907" s="59">
        <v>6.9300000000000006</v>
      </c>
      <c r="T907" s="59">
        <v>7</v>
      </c>
      <c r="U907" s="59">
        <v>1</v>
      </c>
      <c r="V907" s="59">
        <v>2</v>
      </c>
      <c r="W907" s="59">
        <v>9</v>
      </c>
      <c r="X907" s="59">
        <v>94</v>
      </c>
      <c r="Y907" s="59">
        <v>40</v>
      </c>
      <c r="Z907" s="59">
        <v>63</v>
      </c>
      <c r="AA907" s="59">
        <v>43</v>
      </c>
    </row>
    <row r="908" spans="1:27" x14ac:dyDescent="0.35">
      <c r="A908" s="59"/>
      <c r="B908" s="59"/>
      <c r="C908" s="59">
        <f>P908*Mitigations!$J$10</f>
        <v>9.5</v>
      </c>
      <c r="D908" s="59">
        <f>Q908*Mitigations!$J$10</f>
        <v>8.1999999999999993</v>
      </c>
      <c r="E908" s="59">
        <f>R908*Mitigations!$J$10</f>
        <v>10.53</v>
      </c>
      <c r="F908" s="59">
        <f>S908*Mitigations!$J$10</f>
        <v>6.9300000000000006</v>
      </c>
      <c r="G908" s="59">
        <f>T908*Mitigations!$K$10</f>
        <v>7</v>
      </c>
      <c r="H908" s="59">
        <f>U908*Mitigations!$K$10</f>
        <v>2</v>
      </c>
      <c r="I908" s="59">
        <f>V908*Mitigations!$K$10</f>
        <v>4</v>
      </c>
      <c r="J908" s="59">
        <f>W908*Mitigations!$K$10</f>
        <v>5</v>
      </c>
      <c r="K908" s="59">
        <f>X908*Mitigations!$L$10</f>
        <v>112</v>
      </c>
      <c r="L908" s="59">
        <f>Y908*Mitigations!$L$10</f>
        <v>23</v>
      </c>
      <c r="M908" s="59">
        <f>Z908*Mitigations!$L$10</f>
        <v>77</v>
      </c>
      <c r="N908" s="59">
        <f>AA908*Mitigations!$L$10</f>
        <v>25</v>
      </c>
      <c r="O908" s="59"/>
      <c r="P908" s="59">
        <v>9.5</v>
      </c>
      <c r="Q908" s="59">
        <v>8.1999999999999993</v>
      </c>
      <c r="R908" s="59">
        <v>10.53</v>
      </c>
      <c r="S908" s="59">
        <v>6.9300000000000006</v>
      </c>
      <c r="T908" s="59">
        <v>7</v>
      </c>
      <c r="U908" s="59">
        <v>2</v>
      </c>
      <c r="V908" s="59">
        <v>4</v>
      </c>
      <c r="W908" s="59">
        <v>5</v>
      </c>
      <c r="X908" s="59">
        <v>112</v>
      </c>
      <c r="Y908" s="59">
        <v>23</v>
      </c>
      <c r="Z908" s="59">
        <v>77</v>
      </c>
      <c r="AA908" s="59">
        <v>25</v>
      </c>
    </row>
    <row r="909" spans="1:27" x14ac:dyDescent="0.35">
      <c r="A909" s="59"/>
      <c r="B909" s="59"/>
      <c r="C909" s="59">
        <f>P909*Mitigations!$J$10</f>
        <v>12.4</v>
      </c>
      <c r="D909" s="59">
        <f>Q909*Mitigations!$J$10</f>
        <v>9.6999999999999993</v>
      </c>
      <c r="E909" s="59">
        <f>R909*Mitigations!$J$10</f>
        <v>11.16</v>
      </c>
      <c r="F909" s="59">
        <f>S909*Mitigations!$J$10</f>
        <v>7.02</v>
      </c>
      <c r="G909" s="59">
        <f>T909*Mitigations!$K$10</f>
        <v>8</v>
      </c>
      <c r="H909" s="59">
        <f>U909*Mitigations!$K$10</f>
        <v>3</v>
      </c>
      <c r="I909" s="59">
        <f>V909*Mitigations!$K$10</f>
        <v>5</v>
      </c>
      <c r="J909" s="59">
        <f>W909*Mitigations!$K$10</f>
        <v>8</v>
      </c>
      <c r="K909" s="59">
        <f>X909*Mitigations!$L$10</f>
        <v>131</v>
      </c>
      <c r="L909" s="59">
        <f>Y909*Mitigations!$L$10</f>
        <v>62</v>
      </c>
      <c r="M909" s="59">
        <f>Z909*Mitigations!$L$10</f>
        <v>57</v>
      </c>
      <c r="N909" s="59">
        <f>AA909*Mitigations!$L$10</f>
        <v>35</v>
      </c>
      <c r="O909" s="59"/>
      <c r="P909" s="59">
        <v>12.4</v>
      </c>
      <c r="Q909" s="59">
        <v>9.6999999999999993</v>
      </c>
      <c r="R909" s="59">
        <v>11.16</v>
      </c>
      <c r="S909" s="59">
        <v>7.02</v>
      </c>
      <c r="T909" s="59">
        <v>8</v>
      </c>
      <c r="U909" s="59">
        <v>3</v>
      </c>
      <c r="V909" s="59">
        <v>5</v>
      </c>
      <c r="W909" s="59">
        <v>8</v>
      </c>
      <c r="X909" s="59">
        <v>131</v>
      </c>
      <c r="Y909" s="59">
        <v>62</v>
      </c>
      <c r="Z909" s="59">
        <v>57</v>
      </c>
      <c r="AA909" s="59">
        <v>35</v>
      </c>
    </row>
    <row r="910" spans="1:27" x14ac:dyDescent="0.35">
      <c r="A910" s="59"/>
      <c r="B910" s="59"/>
      <c r="C910" s="59">
        <f>P910*Mitigations!$J$10</f>
        <v>13.9</v>
      </c>
      <c r="D910" s="59">
        <f>Q910*Mitigations!$J$10</f>
        <v>7.4</v>
      </c>
      <c r="E910" s="59">
        <f>R910*Mitigations!$J$10</f>
        <v>9</v>
      </c>
      <c r="F910" s="59">
        <f>S910*Mitigations!$J$10</f>
        <v>6.66</v>
      </c>
      <c r="G910" s="59">
        <f>T910*Mitigations!$K$10</f>
        <v>4</v>
      </c>
      <c r="H910" s="59">
        <f>U910*Mitigations!$K$10</f>
        <v>1</v>
      </c>
      <c r="I910" s="59">
        <f>V910*Mitigations!$K$10</f>
        <v>6</v>
      </c>
      <c r="J910" s="59">
        <f>W910*Mitigations!$K$10</f>
        <v>1</v>
      </c>
      <c r="K910" s="59">
        <f>X910*Mitigations!$L$10</f>
        <v>156</v>
      </c>
      <c r="L910" s="59">
        <f>Y910*Mitigations!$L$10</f>
        <v>29</v>
      </c>
      <c r="M910" s="59">
        <f>Z910*Mitigations!$L$10</f>
        <v>121</v>
      </c>
      <c r="N910" s="59">
        <f>AA910*Mitigations!$L$10</f>
        <v>28</v>
      </c>
      <c r="O910" s="59"/>
      <c r="P910" s="59">
        <v>13.9</v>
      </c>
      <c r="Q910" s="59">
        <v>7.4</v>
      </c>
      <c r="R910" s="59">
        <v>9</v>
      </c>
      <c r="S910" s="59">
        <v>6.66</v>
      </c>
      <c r="T910" s="59">
        <v>4</v>
      </c>
      <c r="U910" s="59">
        <v>1</v>
      </c>
      <c r="V910" s="59">
        <v>6</v>
      </c>
      <c r="W910" s="59">
        <v>1</v>
      </c>
      <c r="X910" s="59">
        <v>156</v>
      </c>
      <c r="Y910" s="59">
        <v>29</v>
      </c>
      <c r="Z910" s="59">
        <v>121</v>
      </c>
      <c r="AA910" s="59">
        <v>28</v>
      </c>
    </row>
    <row r="911" spans="1:27" x14ac:dyDescent="0.35">
      <c r="A911" s="59"/>
      <c r="B911" s="59"/>
      <c r="C911" s="59">
        <f>P911*Mitigations!$J$10</f>
        <v>13.6</v>
      </c>
      <c r="D911" s="59">
        <f>Q911*Mitigations!$J$10</f>
        <v>13.4</v>
      </c>
      <c r="E911" s="59">
        <f>R911*Mitigations!$J$10</f>
        <v>10.89</v>
      </c>
      <c r="F911" s="59">
        <f>S911*Mitigations!$J$10</f>
        <v>6.12</v>
      </c>
      <c r="G911" s="59">
        <f>T911*Mitigations!$K$10</f>
        <v>1</v>
      </c>
      <c r="H911" s="59">
        <f>U911*Mitigations!$K$10</f>
        <v>4</v>
      </c>
      <c r="I911" s="59">
        <f>V911*Mitigations!$K$10</f>
        <v>5</v>
      </c>
      <c r="J911" s="59">
        <f>W911*Mitigations!$K$10</f>
        <v>1</v>
      </c>
      <c r="K911" s="59">
        <f>X911*Mitigations!$L$10</f>
        <v>162</v>
      </c>
      <c r="L911" s="59">
        <f>Y911*Mitigations!$L$10</f>
        <v>55</v>
      </c>
      <c r="M911" s="59">
        <f>Z911*Mitigations!$L$10</f>
        <v>95</v>
      </c>
      <c r="N911" s="59">
        <f>AA911*Mitigations!$L$10</f>
        <v>35</v>
      </c>
      <c r="O911" s="59"/>
      <c r="P911" s="59">
        <v>13.6</v>
      </c>
      <c r="Q911" s="59">
        <v>13.4</v>
      </c>
      <c r="R911" s="59">
        <v>10.89</v>
      </c>
      <c r="S911" s="59">
        <v>6.12</v>
      </c>
      <c r="T911" s="59">
        <v>1</v>
      </c>
      <c r="U911" s="59">
        <v>4</v>
      </c>
      <c r="V911" s="59">
        <v>5</v>
      </c>
      <c r="W911" s="59">
        <v>1</v>
      </c>
      <c r="X911" s="59">
        <v>162</v>
      </c>
      <c r="Y911" s="59">
        <v>55</v>
      </c>
      <c r="Z911" s="59">
        <v>95</v>
      </c>
      <c r="AA911" s="59">
        <v>35</v>
      </c>
    </row>
    <row r="912" spans="1:27" x14ac:dyDescent="0.35">
      <c r="A912" s="59"/>
      <c r="B912" s="59"/>
      <c r="C912" s="59">
        <f>P912*Mitigations!$J$10</f>
        <v>9</v>
      </c>
      <c r="D912" s="59">
        <f>Q912*Mitigations!$J$10</f>
        <v>8.6</v>
      </c>
      <c r="E912" s="59">
        <f>R912*Mitigations!$J$10</f>
        <v>9.2700000000000014</v>
      </c>
      <c r="F912" s="59">
        <f>S912*Mitigations!$J$10</f>
        <v>7.5600000000000005</v>
      </c>
      <c r="G912" s="59">
        <f>T912*Mitigations!$K$10</f>
        <v>6</v>
      </c>
      <c r="H912" s="59">
        <f>U912*Mitigations!$K$10</f>
        <v>3</v>
      </c>
      <c r="I912" s="59">
        <f>V912*Mitigations!$K$10</f>
        <v>4</v>
      </c>
      <c r="J912" s="59">
        <f>W912*Mitigations!$K$10</f>
        <v>4</v>
      </c>
      <c r="K912" s="59">
        <f>X912*Mitigations!$L$10</f>
        <v>174</v>
      </c>
      <c r="L912" s="59">
        <f>Y912*Mitigations!$L$10</f>
        <v>39</v>
      </c>
      <c r="M912" s="59">
        <f>Z912*Mitigations!$L$10</f>
        <v>70</v>
      </c>
      <c r="N912" s="59">
        <f>AA912*Mitigations!$L$10</f>
        <v>84</v>
      </c>
      <c r="O912" s="59"/>
      <c r="P912" s="59">
        <v>9</v>
      </c>
      <c r="Q912" s="59">
        <v>8.6</v>
      </c>
      <c r="R912" s="59">
        <v>9.2700000000000014</v>
      </c>
      <c r="S912" s="59">
        <v>7.5600000000000005</v>
      </c>
      <c r="T912" s="59">
        <v>6</v>
      </c>
      <c r="U912" s="59">
        <v>3</v>
      </c>
      <c r="V912" s="59">
        <v>4</v>
      </c>
      <c r="W912" s="59">
        <v>4</v>
      </c>
      <c r="X912" s="59">
        <v>174</v>
      </c>
      <c r="Y912" s="59">
        <v>39</v>
      </c>
      <c r="Z912" s="59">
        <v>70</v>
      </c>
      <c r="AA912" s="59">
        <v>84</v>
      </c>
    </row>
    <row r="913" spans="1:27" x14ac:dyDescent="0.35">
      <c r="A913" s="59"/>
      <c r="B913" s="59"/>
      <c r="C913" s="59">
        <f>P913*Mitigations!$J$10</f>
        <v>8.9</v>
      </c>
      <c r="D913" s="59">
        <f>Q913*Mitigations!$J$10</f>
        <v>7.1</v>
      </c>
      <c r="E913" s="59">
        <f>R913*Mitigations!$J$10</f>
        <v>8.1</v>
      </c>
      <c r="F913" s="59">
        <f>S913*Mitigations!$J$10</f>
        <v>7.38</v>
      </c>
      <c r="G913" s="59">
        <f>T913*Mitigations!$K$10</f>
        <v>7</v>
      </c>
      <c r="H913" s="59">
        <f>U913*Mitigations!$K$10</f>
        <v>4</v>
      </c>
      <c r="I913" s="59">
        <f>V913*Mitigations!$K$10</f>
        <v>7</v>
      </c>
      <c r="J913" s="59">
        <f>W913*Mitigations!$K$10</f>
        <v>8</v>
      </c>
      <c r="K913" s="59">
        <f>X913*Mitigations!$L$10</f>
        <v>142</v>
      </c>
      <c r="L913" s="59">
        <f>Y913*Mitigations!$L$10</f>
        <v>20</v>
      </c>
      <c r="M913" s="59">
        <f>Z913*Mitigations!$L$10</f>
        <v>140</v>
      </c>
      <c r="N913" s="59">
        <f>AA913*Mitigations!$L$10</f>
        <v>46</v>
      </c>
      <c r="O913" s="59"/>
      <c r="P913" s="59">
        <v>8.9</v>
      </c>
      <c r="Q913" s="59">
        <v>7.1</v>
      </c>
      <c r="R913" s="59">
        <v>8.1</v>
      </c>
      <c r="S913" s="59">
        <v>7.38</v>
      </c>
      <c r="T913" s="59">
        <v>7</v>
      </c>
      <c r="U913" s="59">
        <v>4</v>
      </c>
      <c r="V913" s="59">
        <v>7</v>
      </c>
      <c r="W913" s="59">
        <v>8</v>
      </c>
      <c r="X913" s="59">
        <v>142</v>
      </c>
      <c r="Y913" s="59">
        <v>20</v>
      </c>
      <c r="Z913" s="59">
        <v>140</v>
      </c>
      <c r="AA913" s="59">
        <v>46</v>
      </c>
    </row>
    <row r="914" spans="1:27" x14ac:dyDescent="0.35">
      <c r="A914" s="59"/>
      <c r="B914" s="59"/>
      <c r="C914" s="59">
        <f>P914*Mitigations!$J$10</f>
        <v>13.1</v>
      </c>
      <c r="D914" s="59">
        <f>Q914*Mitigations!$J$10</f>
        <v>7.7</v>
      </c>
      <c r="E914" s="59">
        <f>R914*Mitigations!$J$10</f>
        <v>14.04</v>
      </c>
      <c r="F914" s="59">
        <f>S914*Mitigations!$J$10</f>
        <v>6.84</v>
      </c>
      <c r="G914" s="59">
        <f>T914*Mitigations!$K$10</f>
        <v>7</v>
      </c>
      <c r="H914" s="59">
        <f>U914*Mitigations!$K$10</f>
        <v>9</v>
      </c>
      <c r="I914" s="59">
        <f>V914*Mitigations!$K$10</f>
        <v>4</v>
      </c>
      <c r="J914" s="59">
        <f>W914*Mitigations!$K$10</f>
        <v>6</v>
      </c>
      <c r="K914" s="59">
        <f>X914*Mitigations!$L$10</f>
        <v>88</v>
      </c>
      <c r="L914" s="59">
        <f>Y914*Mitigations!$L$10</f>
        <v>27</v>
      </c>
      <c r="M914" s="59">
        <f>Z914*Mitigations!$L$10</f>
        <v>67</v>
      </c>
      <c r="N914" s="59">
        <f>AA914*Mitigations!$L$10</f>
        <v>69</v>
      </c>
      <c r="O914" s="59"/>
      <c r="P914" s="59">
        <v>13.1</v>
      </c>
      <c r="Q914" s="59">
        <v>7.7</v>
      </c>
      <c r="R914" s="59">
        <v>14.04</v>
      </c>
      <c r="S914" s="59">
        <v>6.84</v>
      </c>
      <c r="T914" s="59">
        <v>7</v>
      </c>
      <c r="U914" s="59">
        <v>9</v>
      </c>
      <c r="V914" s="59">
        <v>4</v>
      </c>
      <c r="W914" s="59">
        <v>6</v>
      </c>
      <c r="X914" s="59">
        <v>88</v>
      </c>
      <c r="Y914" s="59">
        <v>27</v>
      </c>
      <c r="Z914" s="59">
        <v>67</v>
      </c>
      <c r="AA914" s="59">
        <v>69</v>
      </c>
    </row>
    <row r="915" spans="1:27" x14ac:dyDescent="0.35">
      <c r="A915" s="59"/>
      <c r="B915" s="59"/>
      <c r="C915" s="59">
        <f>P915*Mitigations!$J$10</f>
        <v>9.4</v>
      </c>
      <c r="D915" s="59">
        <f>Q915*Mitigations!$J$10</f>
        <v>9</v>
      </c>
      <c r="E915" s="59">
        <f>R915*Mitigations!$J$10</f>
        <v>10.53</v>
      </c>
      <c r="F915" s="59">
        <f>S915*Mitigations!$J$10</f>
        <v>7.74</v>
      </c>
      <c r="G915" s="59">
        <f>T915*Mitigations!$K$10</f>
        <v>4</v>
      </c>
      <c r="H915" s="59">
        <f>U915*Mitigations!$K$10</f>
        <v>2</v>
      </c>
      <c r="I915" s="59">
        <f>V915*Mitigations!$K$10</f>
        <v>3</v>
      </c>
      <c r="J915" s="59">
        <f>W915*Mitigations!$K$10</f>
        <v>1</v>
      </c>
      <c r="K915" s="59">
        <f>X915*Mitigations!$L$10</f>
        <v>112</v>
      </c>
      <c r="L915" s="59">
        <f>Y915*Mitigations!$L$10</f>
        <v>10</v>
      </c>
      <c r="M915" s="59">
        <f>Z915*Mitigations!$L$10</f>
        <v>113</v>
      </c>
      <c r="N915" s="59">
        <f>AA915*Mitigations!$L$10</f>
        <v>81</v>
      </c>
      <c r="O915" s="59"/>
      <c r="P915" s="59">
        <v>9.4</v>
      </c>
      <c r="Q915" s="59">
        <v>9</v>
      </c>
      <c r="R915" s="59">
        <v>10.53</v>
      </c>
      <c r="S915" s="59">
        <v>7.74</v>
      </c>
      <c r="T915" s="59">
        <v>4</v>
      </c>
      <c r="U915" s="59">
        <v>2</v>
      </c>
      <c r="V915" s="59">
        <v>3</v>
      </c>
      <c r="W915" s="59">
        <v>1</v>
      </c>
      <c r="X915" s="59">
        <v>112</v>
      </c>
      <c r="Y915" s="59">
        <v>10</v>
      </c>
      <c r="Z915" s="59">
        <v>113</v>
      </c>
      <c r="AA915" s="59">
        <v>81</v>
      </c>
    </row>
    <row r="916" spans="1:27" x14ac:dyDescent="0.35">
      <c r="A916" s="59"/>
      <c r="B916" s="59"/>
      <c r="C916" s="59">
        <f>P916*Mitigations!$J$10</f>
        <v>11.2</v>
      </c>
      <c r="D916" s="59">
        <f>Q916*Mitigations!$J$10</f>
        <v>7.9</v>
      </c>
      <c r="E916" s="59">
        <f>R916*Mitigations!$J$10</f>
        <v>9.5399999999999991</v>
      </c>
      <c r="F916" s="59">
        <f>S916*Mitigations!$J$10</f>
        <v>6.48</v>
      </c>
      <c r="G916" s="59">
        <f>T916*Mitigations!$K$10</f>
        <v>6</v>
      </c>
      <c r="H916" s="59">
        <f>U916*Mitigations!$K$10</f>
        <v>1</v>
      </c>
      <c r="I916" s="59">
        <f>V916*Mitigations!$K$10</f>
        <v>9</v>
      </c>
      <c r="J916" s="59">
        <f>W916*Mitigations!$K$10</f>
        <v>6</v>
      </c>
      <c r="K916" s="59">
        <f>X916*Mitigations!$L$10</f>
        <v>539</v>
      </c>
      <c r="L916" s="59">
        <f>Y916*Mitigations!$L$10</f>
        <v>25</v>
      </c>
      <c r="M916" s="59">
        <f>Z916*Mitigations!$L$10</f>
        <v>32</v>
      </c>
      <c r="N916" s="59">
        <f>AA916*Mitigations!$L$10</f>
        <v>45</v>
      </c>
      <c r="O916" s="59"/>
      <c r="P916" s="59">
        <v>11.2</v>
      </c>
      <c r="Q916" s="59">
        <v>7.9</v>
      </c>
      <c r="R916" s="59">
        <v>9.5399999999999991</v>
      </c>
      <c r="S916" s="59">
        <v>6.48</v>
      </c>
      <c r="T916" s="59">
        <v>6</v>
      </c>
      <c r="U916" s="59">
        <v>1</v>
      </c>
      <c r="V916" s="59">
        <v>9</v>
      </c>
      <c r="W916" s="59">
        <v>6</v>
      </c>
      <c r="X916" s="59">
        <v>539</v>
      </c>
      <c r="Y916" s="59">
        <v>25</v>
      </c>
      <c r="Z916" s="59">
        <v>32</v>
      </c>
      <c r="AA916" s="59">
        <v>45</v>
      </c>
    </row>
    <row r="917" spans="1:27" x14ac:dyDescent="0.35">
      <c r="A917" s="59"/>
      <c r="B917" s="59"/>
      <c r="C917" s="59">
        <f>P917*Mitigations!$J$10</f>
        <v>10.199999999999999</v>
      </c>
      <c r="D917" s="59">
        <f>Q917*Mitigations!$J$10</f>
        <v>7.3</v>
      </c>
      <c r="E917" s="59">
        <f>R917*Mitigations!$J$10</f>
        <v>9.9</v>
      </c>
      <c r="F917" s="59">
        <f>S917*Mitigations!$J$10</f>
        <v>7.29</v>
      </c>
      <c r="G917" s="59">
        <f>T917*Mitigations!$K$10</f>
        <v>3</v>
      </c>
      <c r="H917" s="59">
        <f>U917*Mitigations!$K$10</f>
        <v>5</v>
      </c>
      <c r="I917" s="59">
        <f>V917*Mitigations!$K$10</f>
        <v>3</v>
      </c>
      <c r="J917" s="59">
        <f>W917*Mitigations!$K$10</f>
        <v>6</v>
      </c>
      <c r="K917" s="59">
        <f>X917*Mitigations!$L$10</f>
        <v>162</v>
      </c>
      <c r="L917" s="59">
        <f>Y917*Mitigations!$L$10</f>
        <v>28</v>
      </c>
      <c r="M917" s="59">
        <f>Z917*Mitigations!$L$10</f>
        <v>183</v>
      </c>
      <c r="N917" s="59">
        <f>AA917*Mitigations!$L$10</f>
        <v>32</v>
      </c>
      <c r="O917" s="59"/>
      <c r="P917" s="59">
        <v>10.199999999999999</v>
      </c>
      <c r="Q917" s="59">
        <v>7.3</v>
      </c>
      <c r="R917" s="59">
        <v>9.9</v>
      </c>
      <c r="S917" s="59">
        <v>7.29</v>
      </c>
      <c r="T917" s="59">
        <v>3</v>
      </c>
      <c r="U917" s="59">
        <v>5</v>
      </c>
      <c r="V917" s="59">
        <v>3</v>
      </c>
      <c r="W917" s="59">
        <v>6</v>
      </c>
      <c r="X917" s="59">
        <v>162</v>
      </c>
      <c r="Y917" s="59">
        <v>28</v>
      </c>
      <c r="Z917" s="59">
        <v>183</v>
      </c>
      <c r="AA917" s="59">
        <v>32</v>
      </c>
    </row>
    <row r="918" spans="1:27" x14ac:dyDescent="0.35">
      <c r="A918" s="59"/>
      <c r="B918" s="59"/>
      <c r="C918" s="59">
        <f>P918*Mitigations!$J$10</f>
        <v>8.5</v>
      </c>
      <c r="D918" s="59">
        <f>Q918*Mitigations!$J$10</f>
        <v>7.5</v>
      </c>
      <c r="E918" s="59">
        <f>R918*Mitigations!$J$10</f>
        <v>8.19</v>
      </c>
      <c r="F918" s="59">
        <f>S918*Mitigations!$J$10</f>
        <v>8.370000000000001</v>
      </c>
      <c r="G918" s="59">
        <f>T918*Mitigations!$K$10</f>
        <v>6</v>
      </c>
      <c r="H918" s="59">
        <f>U918*Mitigations!$K$10</f>
        <v>2</v>
      </c>
      <c r="I918" s="59">
        <f>V918*Mitigations!$K$10</f>
        <v>5</v>
      </c>
      <c r="J918" s="59">
        <f>W918*Mitigations!$K$10</f>
        <v>9</v>
      </c>
      <c r="K918" s="59">
        <f>X918*Mitigations!$L$10</f>
        <v>137</v>
      </c>
      <c r="L918" s="59">
        <f>Y918*Mitigations!$L$10</f>
        <v>27</v>
      </c>
      <c r="M918" s="59">
        <f>Z918*Mitigations!$L$10</f>
        <v>77</v>
      </c>
      <c r="N918" s="59">
        <f>AA918*Mitigations!$L$10</f>
        <v>85</v>
      </c>
      <c r="O918" s="59"/>
      <c r="P918" s="59">
        <v>8.5</v>
      </c>
      <c r="Q918" s="59">
        <v>7.5</v>
      </c>
      <c r="R918" s="59">
        <v>8.19</v>
      </c>
      <c r="S918" s="59">
        <v>8.370000000000001</v>
      </c>
      <c r="T918" s="59">
        <v>6</v>
      </c>
      <c r="U918" s="59">
        <v>2</v>
      </c>
      <c r="V918" s="59">
        <v>5</v>
      </c>
      <c r="W918" s="59">
        <v>9</v>
      </c>
      <c r="X918" s="59">
        <v>137</v>
      </c>
      <c r="Y918" s="59">
        <v>27</v>
      </c>
      <c r="Z918" s="59">
        <v>77</v>
      </c>
      <c r="AA918" s="59">
        <v>85</v>
      </c>
    </row>
    <row r="919" spans="1:27" x14ac:dyDescent="0.35">
      <c r="A919" s="59"/>
      <c r="B919" s="59"/>
      <c r="C919" s="59">
        <f>P919*Mitigations!$J$10</f>
        <v>8.6999999999999993</v>
      </c>
      <c r="D919" s="59">
        <f>Q919*Mitigations!$J$10</f>
        <v>8.1999999999999993</v>
      </c>
      <c r="E919" s="59">
        <f>R919*Mitigations!$J$10</f>
        <v>7.5600000000000005</v>
      </c>
      <c r="F919" s="59">
        <f>S919*Mitigations!$J$10</f>
        <v>7.9200000000000008</v>
      </c>
      <c r="G919" s="59">
        <f>T919*Mitigations!$K$10</f>
        <v>3</v>
      </c>
      <c r="H919" s="59">
        <f>U919*Mitigations!$K$10</f>
        <v>3</v>
      </c>
      <c r="I919" s="59">
        <f>V919*Mitigations!$K$10</f>
        <v>4</v>
      </c>
      <c r="J919" s="59">
        <f>W919*Mitigations!$K$10</f>
        <v>6</v>
      </c>
      <c r="K919" s="59">
        <f>X919*Mitigations!$L$10</f>
        <v>76</v>
      </c>
      <c r="L919" s="59">
        <f>Y919*Mitigations!$L$10</f>
        <v>39</v>
      </c>
      <c r="M919" s="59">
        <f>Z919*Mitigations!$L$10</f>
        <v>47</v>
      </c>
      <c r="N919" s="59">
        <f>AA919*Mitigations!$L$10</f>
        <v>45</v>
      </c>
      <c r="O919" s="59"/>
      <c r="P919" s="59">
        <v>8.6999999999999993</v>
      </c>
      <c r="Q919" s="59">
        <v>8.1999999999999993</v>
      </c>
      <c r="R919" s="59">
        <v>7.5600000000000005</v>
      </c>
      <c r="S919" s="59">
        <v>7.9200000000000008</v>
      </c>
      <c r="T919" s="59">
        <v>3</v>
      </c>
      <c r="U919" s="59">
        <v>3</v>
      </c>
      <c r="V919" s="59">
        <v>4</v>
      </c>
      <c r="W919" s="59">
        <v>6</v>
      </c>
      <c r="X919" s="59">
        <v>76</v>
      </c>
      <c r="Y919" s="59">
        <v>39</v>
      </c>
      <c r="Z919" s="59">
        <v>47</v>
      </c>
      <c r="AA919" s="59">
        <v>45</v>
      </c>
    </row>
    <row r="920" spans="1:27" x14ac:dyDescent="0.35">
      <c r="A920" s="59"/>
      <c r="B920" s="59"/>
      <c r="C920" s="59">
        <f>P920*Mitigations!$J$10</f>
        <v>13.5</v>
      </c>
      <c r="D920" s="59">
        <f>Q920*Mitigations!$J$10</f>
        <v>7.1</v>
      </c>
      <c r="E920" s="59">
        <f>R920*Mitigations!$J$10</f>
        <v>10.170000000000002</v>
      </c>
      <c r="F920" s="59">
        <f>S920*Mitigations!$J$10</f>
        <v>8.1</v>
      </c>
      <c r="G920" s="59">
        <f>T920*Mitigations!$K$10</f>
        <v>5</v>
      </c>
      <c r="H920" s="59">
        <f>U920*Mitigations!$K$10</f>
        <v>2</v>
      </c>
      <c r="I920" s="59">
        <f>V920*Mitigations!$K$10</f>
        <v>2</v>
      </c>
      <c r="J920" s="59">
        <f>W920*Mitigations!$K$10</f>
        <v>8</v>
      </c>
      <c r="K920" s="59">
        <f>X920*Mitigations!$L$10</f>
        <v>233</v>
      </c>
      <c r="L920" s="59">
        <f>Y920*Mitigations!$L$10</f>
        <v>29</v>
      </c>
      <c r="M920" s="59">
        <f>Z920*Mitigations!$L$10</f>
        <v>117</v>
      </c>
      <c r="N920" s="59">
        <f>AA920*Mitigations!$L$10</f>
        <v>40</v>
      </c>
      <c r="O920" s="59"/>
      <c r="P920" s="59">
        <v>13.5</v>
      </c>
      <c r="Q920" s="59">
        <v>7.1</v>
      </c>
      <c r="R920" s="59">
        <v>10.170000000000002</v>
      </c>
      <c r="S920" s="59">
        <v>8.1</v>
      </c>
      <c r="T920" s="59">
        <v>5</v>
      </c>
      <c r="U920" s="59">
        <v>2</v>
      </c>
      <c r="V920" s="59">
        <v>2</v>
      </c>
      <c r="W920" s="59">
        <v>8</v>
      </c>
      <c r="X920" s="59">
        <v>233</v>
      </c>
      <c r="Y920" s="59">
        <v>29</v>
      </c>
      <c r="Z920" s="59">
        <v>117</v>
      </c>
      <c r="AA920" s="59">
        <v>40</v>
      </c>
    </row>
    <row r="921" spans="1:27" x14ac:dyDescent="0.35">
      <c r="A921" s="59"/>
      <c r="B921" s="59"/>
      <c r="C921" s="59">
        <f>P921*Mitigations!$J$10</f>
        <v>8.6</v>
      </c>
      <c r="D921" s="59">
        <f>Q921*Mitigations!$J$10</f>
        <v>9.1999999999999993</v>
      </c>
      <c r="E921" s="59">
        <f>R921*Mitigations!$J$10</f>
        <v>12.24</v>
      </c>
      <c r="F921" s="59">
        <f>S921*Mitigations!$J$10</f>
        <v>6.66</v>
      </c>
      <c r="G921" s="59">
        <f>T921*Mitigations!$K$10</f>
        <v>7</v>
      </c>
      <c r="H921" s="59">
        <f>U921*Mitigations!$K$10</f>
        <v>3</v>
      </c>
      <c r="I921" s="59">
        <f>V921*Mitigations!$K$10</f>
        <v>1</v>
      </c>
      <c r="J921" s="59">
        <f>W921*Mitigations!$K$10</f>
        <v>8</v>
      </c>
      <c r="K921" s="59">
        <f>X921*Mitigations!$L$10</f>
        <v>80</v>
      </c>
      <c r="L921" s="59">
        <f>Y921*Mitigations!$L$10</f>
        <v>22</v>
      </c>
      <c r="M921" s="59">
        <f>Z921*Mitigations!$L$10</f>
        <v>89</v>
      </c>
      <c r="N921" s="59">
        <f>AA921*Mitigations!$L$10</f>
        <v>69</v>
      </c>
      <c r="O921" s="59"/>
      <c r="P921" s="59">
        <v>8.6</v>
      </c>
      <c r="Q921" s="59">
        <v>9.1999999999999993</v>
      </c>
      <c r="R921" s="59">
        <v>12.24</v>
      </c>
      <c r="S921" s="59">
        <v>6.66</v>
      </c>
      <c r="T921" s="59">
        <v>7</v>
      </c>
      <c r="U921" s="59">
        <v>3</v>
      </c>
      <c r="V921" s="59">
        <v>1</v>
      </c>
      <c r="W921" s="59">
        <v>8</v>
      </c>
      <c r="X921" s="59">
        <v>80</v>
      </c>
      <c r="Y921" s="59">
        <v>22</v>
      </c>
      <c r="Z921" s="59">
        <v>89</v>
      </c>
      <c r="AA921" s="59">
        <v>69</v>
      </c>
    </row>
    <row r="922" spans="1:27" x14ac:dyDescent="0.35">
      <c r="A922" s="59"/>
      <c r="B922" s="59"/>
      <c r="C922" s="59">
        <f>P922*Mitigations!$J$10</f>
        <v>7.7</v>
      </c>
      <c r="D922" s="59">
        <f>Q922*Mitigations!$J$10</f>
        <v>7.5</v>
      </c>
      <c r="E922" s="59">
        <f>R922*Mitigations!$J$10</f>
        <v>7.74</v>
      </c>
      <c r="F922" s="59">
        <f>S922*Mitigations!$J$10</f>
        <v>6.66</v>
      </c>
      <c r="G922" s="59">
        <f>T922*Mitigations!$K$10</f>
        <v>4</v>
      </c>
      <c r="H922" s="59">
        <f>U922*Mitigations!$K$10</f>
        <v>3</v>
      </c>
      <c r="I922" s="59">
        <f>V922*Mitigations!$K$10</f>
        <v>2</v>
      </c>
      <c r="J922" s="59">
        <f>W922*Mitigations!$K$10</f>
        <v>9</v>
      </c>
      <c r="K922" s="59">
        <f>X922*Mitigations!$L$10</f>
        <v>113</v>
      </c>
      <c r="L922" s="59">
        <f>Y922*Mitigations!$L$10</f>
        <v>25</v>
      </c>
      <c r="M922" s="59">
        <f>Z922*Mitigations!$L$10</f>
        <v>93</v>
      </c>
      <c r="N922" s="59">
        <f>AA922*Mitigations!$L$10</f>
        <v>97</v>
      </c>
      <c r="O922" s="59"/>
      <c r="P922" s="59">
        <v>7.7</v>
      </c>
      <c r="Q922" s="59">
        <v>7.5</v>
      </c>
      <c r="R922" s="59">
        <v>7.74</v>
      </c>
      <c r="S922" s="59">
        <v>6.66</v>
      </c>
      <c r="T922" s="59">
        <v>4</v>
      </c>
      <c r="U922" s="59">
        <v>3</v>
      </c>
      <c r="V922" s="59">
        <v>2</v>
      </c>
      <c r="W922" s="59">
        <v>9</v>
      </c>
      <c r="X922" s="59">
        <v>113</v>
      </c>
      <c r="Y922" s="59">
        <v>25</v>
      </c>
      <c r="Z922" s="59">
        <v>93</v>
      </c>
      <c r="AA922" s="59">
        <v>97</v>
      </c>
    </row>
    <row r="923" spans="1:27" x14ac:dyDescent="0.35">
      <c r="A923" s="59"/>
      <c r="B923" s="59"/>
      <c r="C923" s="59">
        <f>P923*Mitigations!$J$10</f>
        <v>12.1</v>
      </c>
      <c r="D923" s="59">
        <f>Q923*Mitigations!$J$10</f>
        <v>7.9</v>
      </c>
      <c r="E923" s="59">
        <f>R923*Mitigations!$J$10</f>
        <v>9.4500000000000011</v>
      </c>
      <c r="F923" s="59">
        <f>S923*Mitigations!$J$10</f>
        <v>6.66</v>
      </c>
      <c r="G923" s="59">
        <f>T923*Mitigations!$K$10</f>
        <v>4</v>
      </c>
      <c r="H923" s="59">
        <f>U923*Mitigations!$K$10</f>
        <v>4</v>
      </c>
      <c r="I923" s="59">
        <f>V923*Mitigations!$K$10</f>
        <v>4</v>
      </c>
      <c r="J923" s="59">
        <f>W923*Mitigations!$K$10</f>
        <v>7</v>
      </c>
      <c r="K923" s="59">
        <f>X923*Mitigations!$L$10</f>
        <v>72</v>
      </c>
      <c r="L923" s="59">
        <f>Y923*Mitigations!$L$10</f>
        <v>38</v>
      </c>
      <c r="M923" s="59">
        <f>Z923*Mitigations!$L$10</f>
        <v>108</v>
      </c>
      <c r="N923" s="59">
        <f>AA923*Mitigations!$L$10</f>
        <v>47</v>
      </c>
      <c r="O923" s="59"/>
      <c r="P923" s="59">
        <v>12.1</v>
      </c>
      <c r="Q923" s="59">
        <v>7.9</v>
      </c>
      <c r="R923" s="59">
        <v>9.4500000000000011</v>
      </c>
      <c r="S923" s="59">
        <v>6.66</v>
      </c>
      <c r="T923" s="59">
        <v>4</v>
      </c>
      <c r="U923" s="59">
        <v>4</v>
      </c>
      <c r="V923" s="59">
        <v>4</v>
      </c>
      <c r="W923" s="59">
        <v>7</v>
      </c>
      <c r="X923" s="59">
        <v>72</v>
      </c>
      <c r="Y923" s="59">
        <v>38</v>
      </c>
      <c r="Z923" s="59">
        <v>108</v>
      </c>
      <c r="AA923" s="59">
        <v>47</v>
      </c>
    </row>
    <row r="924" spans="1:27" x14ac:dyDescent="0.35">
      <c r="A924" s="59"/>
      <c r="B924" s="59"/>
      <c r="C924" s="59">
        <f>P924*Mitigations!$J$10</f>
        <v>10.199999999999999</v>
      </c>
      <c r="D924" s="59">
        <f>Q924*Mitigations!$J$10</f>
        <v>7.7</v>
      </c>
      <c r="E924" s="59">
        <f>R924*Mitigations!$J$10</f>
        <v>11.879999999999999</v>
      </c>
      <c r="F924" s="59">
        <f>S924*Mitigations!$J$10</f>
        <v>8.19</v>
      </c>
      <c r="G924" s="59">
        <f>T924*Mitigations!$K$10</f>
        <v>0</v>
      </c>
      <c r="H924" s="59">
        <f>U924*Mitigations!$K$10</f>
        <v>1</v>
      </c>
      <c r="I924" s="59">
        <f>V924*Mitigations!$K$10</f>
        <v>2</v>
      </c>
      <c r="J924" s="59">
        <f>W924*Mitigations!$K$10</f>
        <v>7</v>
      </c>
      <c r="K924" s="59">
        <f>X924*Mitigations!$L$10</f>
        <v>162</v>
      </c>
      <c r="L924" s="59">
        <f>Y924*Mitigations!$L$10</f>
        <v>21</v>
      </c>
      <c r="M924" s="59">
        <f>Z924*Mitigations!$L$10</f>
        <v>67</v>
      </c>
      <c r="N924" s="59">
        <f>AA924*Mitigations!$L$10</f>
        <v>34</v>
      </c>
      <c r="O924" s="59"/>
      <c r="P924" s="59">
        <v>10.199999999999999</v>
      </c>
      <c r="Q924" s="59">
        <v>7.7</v>
      </c>
      <c r="R924" s="59">
        <v>11.879999999999999</v>
      </c>
      <c r="S924" s="59">
        <v>8.19</v>
      </c>
      <c r="T924" s="59">
        <v>0</v>
      </c>
      <c r="U924" s="59">
        <v>1</v>
      </c>
      <c r="V924" s="59">
        <v>2</v>
      </c>
      <c r="W924" s="59">
        <v>7</v>
      </c>
      <c r="X924" s="59">
        <v>162</v>
      </c>
      <c r="Y924" s="59">
        <v>21</v>
      </c>
      <c r="Z924" s="59">
        <v>67</v>
      </c>
      <c r="AA924" s="59">
        <v>34</v>
      </c>
    </row>
    <row r="925" spans="1:27" x14ac:dyDescent="0.35">
      <c r="A925" s="59"/>
      <c r="B925" s="59"/>
      <c r="C925" s="59">
        <f>P925*Mitigations!$J$10</f>
        <v>9.1</v>
      </c>
      <c r="D925" s="59">
        <f>Q925*Mitigations!$J$10</f>
        <v>6.8</v>
      </c>
      <c r="E925" s="59">
        <f>R925*Mitigations!$J$10</f>
        <v>7.4700000000000006</v>
      </c>
      <c r="F925" s="59">
        <f>S925*Mitigations!$J$10</f>
        <v>6.39</v>
      </c>
      <c r="G925" s="59">
        <f>T925*Mitigations!$K$10</f>
        <v>3</v>
      </c>
      <c r="H925" s="59">
        <f>U925*Mitigations!$K$10</f>
        <v>2</v>
      </c>
      <c r="I925" s="59">
        <f>V925*Mitigations!$K$10</f>
        <v>5</v>
      </c>
      <c r="J925" s="59">
        <f>W925*Mitigations!$K$10</f>
        <v>9</v>
      </c>
      <c r="K925" s="59">
        <f>X925*Mitigations!$L$10</f>
        <v>136</v>
      </c>
      <c r="L925" s="59">
        <f>Y925*Mitigations!$L$10</f>
        <v>35</v>
      </c>
      <c r="M925" s="59">
        <f>Z925*Mitigations!$L$10</f>
        <v>41</v>
      </c>
      <c r="N925" s="59">
        <f>AA925*Mitigations!$L$10</f>
        <v>57</v>
      </c>
      <c r="O925" s="59"/>
      <c r="P925" s="59">
        <v>9.1</v>
      </c>
      <c r="Q925" s="59">
        <v>6.8</v>
      </c>
      <c r="R925" s="59">
        <v>7.4700000000000006</v>
      </c>
      <c r="S925" s="59">
        <v>6.39</v>
      </c>
      <c r="T925" s="59">
        <v>3</v>
      </c>
      <c r="U925" s="59">
        <v>2</v>
      </c>
      <c r="V925" s="59">
        <v>5</v>
      </c>
      <c r="W925" s="59">
        <v>9</v>
      </c>
      <c r="X925" s="59">
        <v>136</v>
      </c>
      <c r="Y925" s="59">
        <v>35</v>
      </c>
      <c r="Z925" s="59">
        <v>41</v>
      </c>
      <c r="AA925" s="59">
        <v>57</v>
      </c>
    </row>
    <row r="926" spans="1:27" x14ac:dyDescent="0.35">
      <c r="A926" s="59"/>
      <c r="B926" s="59"/>
      <c r="C926" s="59">
        <f>P926*Mitigations!$J$10</f>
        <v>8.5</v>
      </c>
      <c r="D926" s="59">
        <f>Q926*Mitigations!$J$10</f>
        <v>8.1999999999999993</v>
      </c>
      <c r="E926" s="59">
        <f>R926*Mitigations!$J$10</f>
        <v>11.43</v>
      </c>
      <c r="F926" s="59">
        <f>S926*Mitigations!$J$10</f>
        <v>7.2</v>
      </c>
      <c r="G926" s="59">
        <f>T926*Mitigations!$K$10</f>
        <v>7</v>
      </c>
      <c r="H926" s="59">
        <f>U926*Mitigations!$K$10</f>
        <v>2</v>
      </c>
      <c r="I926" s="59">
        <f>V926*Mitigations!$K$10</f>
        <v>8</v>
      </c>
      <c r="J926" s="59">
        <f>W926*Mitigations!$K$10</f>
        <v>2</v>
      </c>
      <c r="K926" s="59">
        <f>X926*Mitigations!$L$10</f>
        <v>192</v>
      </c>
      <c r="L926" s="59">
        <f>Y926*Mitigations!$L$10</f>
        <v>34</v>
      </c>
      <c r="M926" s="59">
        <f>Z926*Mitigations!$L$10</f>
        <v>42</v>
      </c>
      <c r="N926" s="59">
        <f>AA926*Mitigations!$L$10</f>
        <v>66</v>
      </c>
      <c r="O926" s="59"/>
      <c r="P926" s="59">
        <v>8.5</v>
      </c>
      <c r="Q926" s="59">
        <v>8.1999999999999993</v>
      </c>
      <c r="R926" s="59">
        <v>11.43</v>
      </c>
      <c r="S926" s="59">
        <v>7.2</v>
      </c>
      <c r="T926" s="59">
        <v>7</v>
      </c>
      <c r="U926" s="59">
        <v>2</v>
      </c>
      <c r="V926" s="59">
        <v>8</v>
      </c>
      <c r="W926" s="59">
        <v>2</v>
      </c>
      <c r="X926" s="59">
        <v>192</v>
      </c>
      <c r="Y926" s="59">
        <v>34</v>
      </c>
      <c r="Z926" s="59">
        <v>42</v>
      </c>
      <c r="AA926" s="59">
        <v>66</v>
      </c>
    </row>
    <row r="927" spans="1:27" x14ac:dyDescent="0.35">
      <c r="A927" s="59"/>
      <c r="B927" s="59"/>
      <c r="C927" s="59">
        <f>P927*Mitigations!$J$10</f>
        <v>9.4</v>
      </c>
      <c r="D927" s="59">
        <f>Q927*Mitigations!$J$10</f>
        <v>8.5</v>
      </c>
      <c r="E927" s="59">
        <f>R927*Mitigations!$J$10</f>
        <v>11.34</v>
      </c>
      <c r="F927" s="59">
        <f>S927*Mitigations!$J$10</f>
        <v>8.82</v>
      </c>
      <c r="G927" s="59">
        <f>T927*Mitigations!$K$10</f>
        <v>4</v>
      </c>
      <c r="H927" s="59">
        <f>U927*Mitigations!$K$10</f>
        <v>4</v>
      </c>
      <c r="I927" s="59">
        <f>V927*Mitigations!$K$10</f>
        <v>3</v>
      </c>
      <c r="J927" s="59">
        <f>W927*Mitigations!$K$10</f>
        <v>5</v>
      </c>
      <c r="K927" s="59">
        <f>X927*Mitigations!$L$10</f>
        <v>126</v>
      </c>
      <c r="L927" s="59">
        <f>Y927*Mitigations!$L$10</f>
        <v>38</v>
      </c>
      <c r="M927" s="59">
        <f>Z927*Mitigations!$L$10</f>
        <v>76</v>
      </c>
      <c r="N927" s="59">
        <f>AA927*Mitigations!$L$10</f>
        <v>34</v>
      </c>
      <c r="O927" s="59"/>
      <c r="P927" s="59">
        <v>9.4</v>
      </c>
      <c r="Q927" s="59">
        <v>8.5</v>
      </c>
      <c r="R927" s="59">
        <v>11.34</v>
      </c>
      <c r="S927" s="59">
        <v>8.82</v>
      </c>
      <c r="T927" s="59">
        <v>4</v>
      </c>
      <c r="U927" s="59">
        <v>4</v>
      </c>
      <c r="V927" s="59">
        <v>3</v>
      </c>
      <c r="W927" s="59">
        <v>5</v>
      </c>
      <c r="X927" s="59">
        <v>126</v>
      </c>
      <c r="Y927" s="59">
        <v>38</v>
      </c>
      <c r="Z927" s="59">
        <v>76</v>
      </c>
      <c r="AA927" s="59">
        <v>34</v>
      </c>
    </row>
    <row r="928" spans="1:27" x14ac:dyDescent="0.35">
      <c r="A928" s="59"/>
      <c r="B928" s="59"/>
      <c r="C928" s="59">
        <f>P928*Mitigations!$J$10</f>
        <v>10.4</v>
      </c>
      <c r="D928" s="59">
        <f>Q928*Mitigations!$J$10</f>
        <v>7.5</v>
      </c>
      <c r="E928" s="59">
        <f>R928*Mitigations!$J$10</f>
        <v>9.5399999999999991</v>
      </c>
      <c r="F928" s="59">
        <f>S928*Mitigations!$J$10</f>
        <v>6.57</v>
      </c>
      <c r="G928" s="59">
        <f>T928*Mitigations!$K$10</f>
        <v>3</v>
      </c>
      <c r="H928" s="59">
        <f>U928*Mitigations!$K$10</f>
        <v>7</v>
      </c>
      <c r="I928" s="59">
        <f>V928*Mitigations!$K$10</f>
        <v>8</v>
      </c>
      <c r="J928" s="59">
        <f>W928*Mitigations!$K$10</f>
        <v>2</v>
      </c>
      <c r="K928" s="59">
        <f>X928*Mitigations!$L$10</f>
        <v>147</v>
      </c>
      <c r="L928" s="59">
        <f>Y928*Mitigations!$L$10</f>
        <v>33</v>
      </c>
      <c r="M928" s="59">
        <f>Z928*Mitigations!$L$10</f>
        <v>71</v>
      </c>
      <c r="N928" s="59">
        <f>AA928*Mitigations!$L$10</f>
        <v>55</v>
      </c>
      <c r="O928" s="59"/>
      <c r="P928" s="59">
        <v>10.4</v>
      </c>
      <c r="Q928" s="59">
        <v>7.5</v>
      </c>
      <c r="R928" s="59">
        <v>9.5399999999999991</v>
      </c>
      <c r="S928" s="59">
        <v>6.57</v>
      </c>
      <c r="T928" s="59">
        <v>3</v>
      </c>
      <c r="U928" s="59">
        <v>7</v>
      </c>
      <c r="V928" s="59">
        <v>8</v>
      </c>
      <c r="W928" s="59">
        <v>2</v>
      </c>
      <c r="X928" s="59">
        <v>147</v>
      </c>
      <c r="Y928" s="59">
        <v>33</v>
      </c>
      <c r="Z928" s="59">
        <v>71</v>
      </c>
      <c r="AA928" s="59">
        <v>55</v>
      </c>
    </row>
    <row r="929" spans="1:27" x14ac:dyDescent="0.35">
      <c r="A929" s="59"/>
      <c r="B929" s="59"/>
      <c r="C929" s="59">
        <f>P929*Mitigations!$J$10</f>
        <v>8.1</v>
      </c>
      <c r="D929" s="59">
        <f>Q929*Mitigations!$J$10</f>
        <v>8.4</v>
      </c>
      <c r="E929" s="59">
        <f>R929*Mitigations!$J$10</f>
        <v>11.79</v>
      </c>
      <c r="F929" s="59">
        <f>S929*Mitigations!$J$10</f>
        <v>6.2100000000000009</v>
      </c>
      <c r="G929" s="59">
        <f>T929*Mitigations!$K$10</f>
        <v>3</v>
      </c>
      <c r="H929" s="59">
        <f>U929*Mitigations!$K$10</f>
        <v>4</v>
      </c>
      <c r="I929" s="59">
        <f>V929*Mitigations!$K$10</f>
        <v>4</v>
      </c>
      <c r="J929" s="59">
        <f>W929*Mitigations!$K$10</f>
        <v>1</v>
      </c>
      <c r="K929" s="59">
        <f>X929*Mitigations!$L$10</f>
        <v>119</v>
      </c>
      <c r="L929" s="59">
        <f>Y929*Mitigations!$L$10</f>
        <v>55</v>
      </c>
      <c r="M929" s="59">
        <f>Z929*Mitigations!$L$10</f>
        <v>106</v>
      </c>
      <c r="N929" s="59">
        <f>AA929*Mitigations!$L$10</f>
        <v>63</v>
      </c>
      <c r="O929" s="59"/>
      <c r="P929" s="59">
        <v>8.1</v>
      </c>
      <c r="Q929" s="59">
        <v>8.4</v>
      </c>
      <c r="R929" s="59">
        <v>11.79</v>
      </c>
      <c r="S929" s="59">
        <v>6.2100000000000009</v>
      </c>
      <c r="T929" s="59">
        <v>3</v>
      </c>
      <c r="U929" s="59">
        <v>4</v>
      </c>
      <c r="V929" s="59">
        <v>4</v>
      </c>
      <c r="W929" s="59">
        <v>1</v>
      </c>
      <c r="X929" s="59">
        <v>119</v>
      </c>
      <c r="Y929" s="59">
        <v>55</v>
      </c>
      <c r="Z929" s="59">
        <v>106</v>
      </c>
      <c r="AA929" s="59">
        <v>63</v>
      </c>
    </row>
    <row r="930" spans="1:27" x14ac:dyDescent="0.35">
      <c r="A930" s="59"/>
      <c r="B930" s="59"/>
      <c r="C930" s="59">
        <f>P930*Mitigations!$J$10</f>
        <v>10.7</v>
      </c>
      <c r="D930" s="59">
        <f>Q930*Mitigations!$J$10</f>
        <v>8.5</v>
      </c>
      <c r="E930" s="59">
        <f>R930*Mitigations!$J$10</f>
        <v>8.82</v>
      </c>
      <c r="F930" s="59">
        <f>S930*Mitigations!$J$10</f>
        <v>6.03</v>
      </c>
      <c r="G930" s="59">
        <f>T930*Mitigations!$K$10</f>
        <v>2</v>
      </c>
      <c r="H930" s="59">
        <f>U930*Mitigations!$K$10</f>
        <v>4</v>
      </c>
      <c r="I930" s="59">
        <f>V930*Mitigations!$K$10</f>
        <v>9</v>
      </c>
      <c r="J930" s="59">
        <f>W930*Mitigations!$K$10</f>
        <v>10</v>
      </c>
      <c r="K930" s="59">
        <f>X930*Mitigations!$L$10</f>
        <v>41</v>
      </c>
      <c r="L930" s="59">
        <f>Y930*Mitigations!$L$10</f>
        <v>24</v>
      </c>
      <c r="M930" s="59">
        <f>Z930*Mitigations!$L$10</f>
        <v>74</v>
      </c>
      <c r="N930" s="59">
        <f>AA930*Mitigations!$L$10</f>
        <v>36</v>
      </c>
      <c r="O930" s="59"/>
      <c r="P930" s="59">
        <v>10.7</v>
      </c>
      <c r="Q930" s="59">
        <v>8.5</v>
      </c>
      <c r="R930" s="59">
        <v>8.82</v>
      </c>
      <c r="S930" s="59">
        <v>6.03</v>
      </c>
      <c r="T930" s="59">
        <v>2</v>
      </c>
      <c r="U930" s="59">
        <v>4</v>
      </c>
      <c r="V930" s="59">
        <v>9</v>
      </c>
      <c r="W930" s="59">
        <v>10</v>
      </c>
      <c r="X930" s="59">
        <v>41</v>
      </c>
      <c r="Y930" s="59">
        <v>24</v>
      </c>
      <c r="Z930" s="59">
        <v>74</v>
      </c>
      <c r="AA930" s="59">
        <v>36</v>
      </c>
    </row>
    <row r="931" spans="1:27" x14ac:dyDescent="0.35">
      <c r="A931" s="59"/>
      <c r="B931" s="59"/>
      <c r="C931" s="59">
        <f>P931*Mitigations!$J$10</f>
        <v>12.9</v>
      </c>
      <c r="D931" s="59">
        <f>Q931*Mitigations!$J$10</f>
        <v>8.1</v>
      </c>
      <c r="E931" s="59">
        <f>R931*Mitigations!$J$10</f>
        <v>6.66</v>
      </c>
      <c r="F931" s="59">
        <f>S931*Mitigations!$J$10</f>
        <v>7.2</v>
      </c>
      <c r="G931" s="59">
        <f>T931*Mitigations!$K$10</f>
        <v>4</v>
      </c>
      <c r="H931" s="59">
        <f>U931*Mitigations!$K$10</f>
        <v>6</v>
      </c>
      <c r="I931" s="59">
        <f>V931*Mitigations!$K$10</f>
        <v>8</v>
      </c>
      <c r="J931" s="59">
        <f>W931*Mitigations!$K$10</f>
        <v>4</v>
      </c>
      <c r="K931" s="59">
        <f>X931*Mitigations!$L$10</f>
        <v>172</v>
      </c>
      <c r="L931" s="59">
        <f>Y931*Mitigations!$L$10</f>
        <v>30</v>
      </c>
      <c r="M931" s="59">
        <f>Z931*Mitigations!$L$10</f>
        <v>102</v>
      </c>
      <c r="N931" s="59">
        <f>AA931*Mitigations!$L$10</f>
        <v>31</v>
      </c>
      <c r="O931" s="59"/>
      <c r="P931" s="59">
        <v>12.9</v>
      </c>
      <c r="Q931" s="59">
        <v>8.1</v>
      </c>
      <c r="R931" s="59">
        <v>6.66</v>
      </c>
      <c r="S931" s="59">
        <v>7.2</v>
      </c>
      <c r="T931" s="59">
        <v>4</v>
      </c>
      <c r="U931" s="59">
        <v>6</v>
      </c>
      <c r="V931" s="59">
        <v>8</v>
      </c>
      <c r="W931" s="59">
        <v>4</v>
      </c>
      <c r="X931" s="59">
        <v>172</v>
      </c>
      <c r="Y931" s="59">
        <v>30</v>
      </c>
      <c r="Z931" s="59">
        <v>102</v>
      </c>
      <c r="AA931" s="59">
        <v>31</v>
      </c>
    </row>
    <row r="932" spans="1:27" x14ac:dyDescent="0.35">
      <c r="A932" s="59"/>
      <c r="B932" s="59"/>
      <c r="C932" s="59">
        <f>P932*Mitigations!$J$10</f>
        <v>13.7</v>
      </c>
      <c r="D932" s="59">
        <f>Q932*Mitigations!$J$10</f>
        <v>7.8</v>
      </c>
      <c r="E932" s="59">
        <f>R932*Mitigations!$J$10</f>
        <v>10.08</v>
      </c>
      <c r="F932" s="59">
        <f>S932*Mitigations!$J$10</f>
        <v>7.11</v>
      </c>
      <c r="G932" s="59">
        <f>T932*Mitigations!$K$10</f>
        <v>5</v>
      </c>
      <c r="H932" s="59">
        <f>U932*Mitigations!$K$10</f>
        <v>4</v>
      </c>
      <c r="I932" s="59">
        <f>V932*Mitigations!$K$10</f>
        <v>2</v>
      </c>
      <c r="J932" s="59">
        <f>W932*Mitigations!$K$10</f>
        <v>6</v>
      </c>
      <c r="K932" s="59">
        <f>X932*Mitigations!$L$10</f>
        <v>100</v>
      </c>
      <c r="L932" s="59">
        <f>Y932*Mitigations!$L$10</f>
        <v>28</v>
      </c>
      <c r="M932" s="59">
        <f>Z932*Mitigations!$L$10</f>
        <v>75</v>
      </c>
      <c r="N932" s="59">
        <f>AA932*Mitigations!$L$10</f>
        <v>29</v>
      </c>
      <c r="O932" s="59"/>
      <c r="P932" s="59">
        <v>13.7</v>
      </c>
      <c r="Q932" s="59">
        <v>7.8</v>
      </c>
      <c r="R932" s="59">
        <v>10.08</v>
      </c>
      <c r="S932" s="59">
        <v>7.11</v>
      </c>
      <c r="T932" s="59">
        <v>5</v>
      </c>
      <c r="U932" s="59">
        <v>4</v>
      </c>
      <c r="V932" s="59">
        <v>2</v>
      </c>
      <c r="W932" s="59">
        <v>6</v>
      </c>
      <c r="X932" s="59">
        <v>100</v>
      </c>
      <c r="Y932" s="59">
        <v>28</v>
      </c>
      <c r="Z932" s="59">
        <v>75</v>
      </c>
      <c r="AA932" s="59">
        <v>29</v>
      </c>
    </row>
    <row r="933" spans="1:27" x14ac:dyDescent="0.35">
      <c r="A933" s="59"/>
      <c r="B933" s="59"/>
      <c r="C933" s="59">
        <f>P933*Mitigations!$J$10</f>
        <v>9.8000000000000007</v>
      </c>
      <c r="D933" s="59">
        <f>Q933*Mitigations!$J$10</f>
        <v>7.6</v>
      </c>
      <c r="E933" s="59">
        <f>R933*Mitigations!$J$10</f>
        <v>9.5399999999999991</v>
      </c>
      <c r="F933" s="59">
        <f>S933*Mitigations!$J$10</f>
        <v>7.02</v>
      </c>
      <c r="G933" s="59">
        <f>T933*Mitigations!$K$10</f>
        <v>10</v>
      </c>
      <c r="H933" s="59">
        <f>U933*Mitigations!$K$10</f>
        <v>3</v>
      </c>
      <c r="I933" s="59">
        <f>V933*Mitigations!$K$10</f>
        <v>4</v>
      </c>
      <c r="J933" s="59">
        <f>W933*Mitigations!$K$10</f>
        <v>3</v>
      </c>
      <c r="K933" s="59">
        <f>X933*Mitigations!$L$10</f>
        <v>124</v>
      </c>
      <c r="L933" s="59">
        <f>Y933*Mitigations!$L$10</f>
        <v>37</v>
      </c>
      <c r="M933" s="59">
        <f>Z933*Mitigations!$L$10</f>
        <v>48</v>
      </c>
      <c r="N933" s="59">
        <f>AA933*Mitigations!$L$10</f>
        <v>33</v>
      </c>
      <c r="O933" s="59"/>
      <c r="P933" s="59">
        <v>9.8000000000000007</v>
      </c>
      <c r="Q933" s="59">
        <v>7.6</v>
      </c>
      <c r="R933" s="59">
        <v>9.5399999999999991</v>
      </c>
      <c r="S933" s="59">
        <v>7.02</v>
      </c>
      <c r="T933" s="59">
        <v>10</v>
      </c>
      <c r="U933" s="59">
        <v>3</v>
      </c>
      <c r="V933" s="59">
        <v>4</v>
      </c>
      <c r="W933" s="59">
        <v>3</v>
      </c>
      <c r="X933" s="59">
        <v>124</v>
      </c>
      <c r="Y933" s="59">
        <v>37</v>
      </c>
      <c r="Z933" s="59">
        <v>48</v>
      </c>
      <c r="AA933" s="59">
        <v>33</v>
      </c>
    </row>
    <row r="934" spans="1:27" x14ac:dyDescent="0.35">
      <c r="A934" s="59"/>
      <c r="B934" s="59"/>
      <c r="C934" s="59">
        <f>P934*Mitigations!$J$10</f>
        <v>10</v>
      </c>
      <c r="D934" s="59">
        <f>Q934*Mitigations!$J$10</f>
        <v>8</v>
      </c>
      <c r="E934" s="59">
        <f>R934*Mitigations!$J$10</f>
        <v>11.34</v>
      </c>
      <c r="F934" s="59">
        <f>S934*Mitigations!$J$10</f>
        <v>6.3</v>
      </c>
      <c r="G934" s="59">
        <f>T934*Mitigations!$K$10</f>
        <v>3</v>
      </c>
      <c r="H934" s="59">
        <f>U934*Mitigations!$K$10</f>
        <v>5</v>
      </c>
      <c r="I934" s="59">
        <f>V934*Mitigations!$K$10</f>
        <v>7</v>
      </c>
      <c r="J934" s="59">
        <f>W934*Mitigations!$K$10</f>
        <v>4</v>
      </c>
      <c r="K934" s="59">
        <f>X934*Mitigations!$L$10</f>
        <v>160</v>
      </c>
      <c r="L934" s="59">
        <f>Y934*Mitigations!$L$10</f>
        <v>62</v>
      </c>
      <c r="M934" s="59">
        <f>Z934*Mitigations!$L$10</f>
        <v>130</v>
      </c>
      <c r="N934" s="59">
        <f>AA934*Mitigations!$L$10</f>
        <v>55</v>
      </c>
      <c r="O934" s="59"/>
      <c r="P934" s="59">
        <v>10</v>
      </c>
      <c r="Q934" s="59">
        <v>8</v>
      </c>
      <c r="R934" s="59">
        <v>11.34</v>
      </c>
      <c r="S934" s="59">
        <v>6.3</v>
      </c>
      <c r="T934" s="59">
        <v>3</v>
      </c>
      <c r="U934" s="59">
        <v>5</v>
      </c>
      <c r="V934" s="59">
        <v>7</v>
      </c>
      <c r="W934" s="59">
        <v>4</v>
      </c>
      <c r="X934" s="59">
        <v>160</v>
      </c>
      <c r="Y934" s="59">
        <v>62</v>
      </c>
      <c r="Z934" s="59">
        <v>130</v>
      </c>
      <c r="AA934" s="59">
        <v>55</v>
      </c>
    </row>
    <row r="935" spans="1:27" x14ac:dyDescent="0.35">
      <c r="A935" s="59"/>
      <c r="B935" s="59"/>
      <c r="C935" s="59">
        <f>P935*Mitigations!$J$10</f>
        <v>9.6</v>
      </c>
      <c r="D935" s="59">
        <f>Q935*Mitigations!$J$10</f>
        <v>7.2</v>
      </c>
      <c r="E935" s="59">
        <f>R935*Mitigations!$J$10</f>
        <v>9</v>
      </c>
      <c r="F935" s="59">
        <f>S935*Mitigations!$J$10</f>
        <v>8.19</v>
      </c>
      <c r="G935" s="59">
        <f>T935*Mitigations!$K$10</f>
        <v>5</v>
      </c>
      <c r="H935" s="59">
        <f>U935*Mitigations!$K$10</f>
        <v>3</v>
      </c>
      <c r="I935" s="59">
        <f>V935*Mitigations!$K$10</f>
        <v>7</v>
      </c>
      <c r="J935" s="59">
        <f>W935*Mitigations!$K$10</f>
        <v>7</v>
      </c>
      <c r="K935" s="59">
        <f>X935*Mitigations!$L$10</f>
        <v>239</v>
      </c>
      <c r="L935" s="59">
        <f>Y935*Mitigations!$L$10</f>
        <v>40</v>
      </c>
      <c r="M935" s="59">
        <f>Z935*Mitigations!$L$10</f>
        <v>61</v>
      </c>
      <c r="N935" s="59">
        <f>AA935*Mitigations!$L$10</f>
        <v>30</v>
      </c>
      <c r="O935" s="59"/>
      <c r="P935" s="59">
        <v>9.6</v>
      </c>
      <c r="Q935" s="59">
        <v>7.2</v>
      </c>
      <c r="R935" s="59">
        <v>9</v>
      </c>
      <c r="S935" s="59">
        <v>8.19</v>
      </c>
      <c r="T935" s="59">
        <v>5</v>
      </c>
      <c r="U935" s="59">
        <v>3</v>
      </c>
      <c r="V935" s="59">
        <v>7</v>
      </c>
      <c r="W935" s="59">
        <v>7</v>
      </c>
      <c r="X935" s="59">
        <v>239</v>
      </c>
      <c r="Y935" s="59">
        <v>40</v>
      </c>
      <c r="Z935" s="59">
        <v>61</v>
      </c>
      <c r="AA935" s="59">
        <v>30</v>
      </c>
    </row>
    <row r="936" spans="1:27" x14ac:dyDescent="0.35">
      <c r="A936" s="59"/>
      <c r="B936" s="59"/>
      <c r="C936" s="59">
        <f>P936*Mitigations!$J$10</f>
        <v>11.8</v>
      </c>
      <c r="D936" s="59">
        <f>Q936*Mitigations!$J$10</f>
        <v>7.7</v>
      </c>
      <c r="E936" s="59">
        <f>R936*Mitigations!$J$10</f>
        <v>13.5</v>
      </c>
      <c r="F936" s="59">
        <f>S936*Mitigations!$J$10</f>
        <v>6.03</v>
      </c>
      <c r="G936" s="59">
        <f>T936*Mitigations!$K$10</f>
        <v>4</v>
      </c>
      <c r="H936" s="59">
        <f>U936*Mitigations!$K$10</f>
        <v>1</v>
      </c>
      <c r="I936" s="59">
        <f>V936*Mitigations!$K$10</f>
        <v>6</v>
      </c>
      <c r="J936" s="59">
        <f>W936*Mitigations!$K$10</f>
        <v>0</v>
      </c>
      <c r="K936" s="59">
        <f>X936*Mitigations!$L$10</f>
        <v>54</v>
      </c>
      <c r="L936" s="59">
        <f>Y936*Mitigations!$L$10</f>
        <v>30</v>
      </c>
      <c r="M936" s="59">
        <f>Z936*Mitigations!$L$10</f>
        <v>78</v>
      </c>
      <c r="N936" s="59">
        <f>AA936*Mitigations!$L$10</f>
        <v>82</v>
      </c>
      <c r="O936" s="59"/>
      <c r="P936" s="59">
        <v>11.8</v>
      </c>
      <c r="Q936" s="59">
        <v>7.7</v>
      </c>
      <c r="R936" s="59">
        <v>13.5</v>
      </c>
      <c r="S936" s="59">
        <v>6.03</v>
      </c>
      <c r="T936" s="59">
        <v>4</v>
      </c>
      <c r="U936" s="59">
        <v>1</v>
      </c>
      <c r="V936" s="59">
        <v>6</v>
      </c>
      <c r="W936" s="59">
        <v>0</v>
      </c>
      <c r="X936" s="59">
        <v>54</v>
      </c>
      <c r="Y936" s="59">
        <v>30</v>
      </c>
      <c r="Z936" s="59">
        <v>78</v>
      </c>
      <c r="AA936" s="59">
        <v>82</v>
      </c>
    </row>
    <row r="937" spans="1:27" x14ac:dyDescent="0.35">
      <c r="A937" s="59"/>
      <c r="B937" s="59"/>
      <c r="C937" s="59">
        <f>P937*Mitigations!$J$10</f>
        <v>8.6999999999999993</v>
      </c>
      <c r="D937" s="59">
        <f>Q937*Mitigations!$J$10</f>
        <v>8.4</v>
      </c>
      <c r="E937" s="59">
        <f>R937*Mitigations!$J$10</f>
        <v>8.82</v>
      </c>
      <c r="F937" s="59">
        <f>S937*Mitigations!$J$10</f>
        <v>7.74</v>
      </c>
      <c r="G937" s="59">
        <f>T937*Mitigations!$K$10</f>
        <v>3</v>
      </c>
      <c r="H937" s="59">
        <f>U937*Mitigations!$K$10</f>
        <v>5</v>
      </c>
      <c r="I937" s="59">
        <f>V937*Mitigations!$K$10</f>
        <v>6</v>
      </c>
      <c r="J937" s="59">
        <f>W937*Mitigations!$K$10</f>
        <v>4</v>
      </c>
      <c r="K937" s="59">
        <f>X937*Mitigations!$L$10</f>
        <v>79</v>
      </c>
      <c r="L937" s="59">
        <f>Y937*Mitigations!$L$10</f>
        <v>37</v>
      </c>
      <c r="M937" s="59">
        <f>Z937*Mitigations!$L$10</f>
        <v>60</v>
      </c>
      <c r="N937" s="59">
        <f>AA937*Mitigations!$L$10</f>
        <v>72</v>
      </c>
      <c r="O937" s="59"/>
      <c r="P937" s="59">
        <v>8.6999999999999993</v>
      </c>
      <c r="Q937" s="59">
        <v>8.4</v>
      </c>
      <c r="R937" s="59">
        <v>8.82</v>
      </c>
      <c r="S937" s="59">
        <v>7.74</v>
      </c>
      <c r="T937" s="59">
        <v>3</v>
      </c>
      <c r="U937" s="59">
        <v>5</v>
      </c>
      <c r="V937" s="59">
        <v>6</v>
      </c>
      <c r="W937" s="59">
        <v>4</v>
      </c>
      <c r="X937" s="59">
        <v>79</v>
      </c>
      <c r="Y937" s="59">
        <v>37</v>
      </c>
      <c r="Z937" s="59">
        <v>60</v>
      </c>
      <c r="AA937" s="59">
        <v>72</v>
      </c>
    </row>
    <row r="938" spans="1:27" x14ac:dyDescent="0.35">
      <c r="A938" s="59"/>
      <c r="B938" s="59"/>
      <c r="C938" s="59">
        <f>P938*Mitigations!$J$10</f>
        <v>11.9</v>
      </c>
      <c r="D938" s="59">
        <f>Q938*Mitigations!$J$10</f>
        <v>9.5</v>
      </c>
      <c r="E938" s="59">
        <f>R938*Mitigations!$J$10</f>
        <v>8.19</v>
      </c>
      <c r="F938" s="59">
        <f>S938*Mitigations!$J$10</f>
        <v>6.57</v>
      </c>
      <c r="G938" s="59">
        <f>T938*Mitigations!$K$10</f>
        <v>5</v>
      </c>
      <c r="H938" s="59">
        <f>U938*Mitigations!$K$10</f>
        <v>5</v>
      </c>
      <c r="I938" s="59">
        <f>V938*Mitigations!$K$10</f>
        <v>7</v>
      </c>
      <c r="J938" s="59">
        <f>W938*Mitigations!$K$10</f>
        <v>4</v>
      </c>
      <c r="K938" s="59">
        <f>X938*Mitigations!$L$10</f>
        <v>97</v>
      </c>
      <c r="L938" s="59">
        <f>Y938*Mitigations!$L$10</f>
        <v>36</v>
      </c>
      <c r="M938" s="59">
        <f>Z938*Mitigations!$L$10</f>
        <v>151</v>
      </c>
      <c r="N938" s="59">
        <f>AA938*Mitigations!$L$10</f>
        <v>53</v>
      </c>
      <c r="O938" s="59"/>
      <c r="P938" s="59">
        <v>11.9</v>
      </c>
      <c r="Q938" s="59">
        <v>9.5</v>
      </c>
      <c r="R938" s="59">
        <v>8.19</v>
      </c>
      <c r="S938" s="59">
        <v>6.57</v>
      </c>
      <c r="T938" s="59">
        <v>5</v>
      </c>
      <c r="U938" s="59">
        <v>5</v>
      </c>
      <c r="V938" s="59">
        <v>7</v>
      </c>
      <c r="W938" s="59">
        <v>4</v>
      </c>
      <c r="X938" s="59">
        <v>97</v>
      </c>
      <c r="Y938" s="59">
        <v>36</v>
      </c>
      <c r="Z938" s="59">
        <v>151</v>
      </c>
      <c r="AA938" s="59">
        <v>53</v>
      </c>
    </row>
    <row r="939" spans="1:27" x14ac:dyDescent="0.35">
      <c r="A939" s="59"/>
      <c r="B939" s="59"/>
      <c r="C939" s="59">
        <f>P939*Mitigations!$J$10</f>
        <v>10.1</v>
      </c>
      <c r="D939" s="59">
        <f>Q939*Mitigations!$J$10</f>
        <v>6.8</v>
      </c>
      <c r="E939" s="59">
        <f>R939*Mitigations!$J$10</f>
        <v>11.79</v>
      </c>
      <c r="F939" s="59">
        <f>S939*Mitigations!$J$10</f>
        <v>6.3</v>
      </c>
      <c r="G939" s="59">
        <f>T939*Mitigations!$K$10</f>
        <v>6</v>
      </c>
      <c r="H939" s="59">
        <f>U939*Mitigations!$K$10</f>
        <v>2</v>
      </c>
      <c r="I939" s="59">
        <f>V939*Mitigations!$K$10</f>
        <v>8</v>
      </c>
      <c r="J939" s="59">
        <f>W939*Mitigations!$K$10</f>
        <v>1</v>
      </c>
      <c r="K939" s="59">
        <f>X939*Mitigations!$L$10</f>
        <v>121</v>
      </c>
      <c r="L939" s="59">
        <f>Y939*Mitigations!$L$10</f>
        <v>28</v>
      </c>
      <c r="M939" s="59">
        <f>Z939*Mitigations!$L$10</f>
        <v>66</v>
      </c>
      <c r="N939" s="59">
        <f>AA939*Mitigations!$L$10</f>
        <v>147</v>
      </c>
      <c r="O939" s="59"/>
      <c r="P939" s="59">
        <v>10.1</v>
      </c>
      <c r="Q939" s="59">
        <v>6.8</v>
      </c>
      <c r="R939" s="59">
        <v>11.79</v>
      </c>
      <c r="S939" s="59">
        <v>6.3</v>
      </c>
      <c r="T939" s="59">
        <v>6</v>
      </c>
      <c r="U939" s="59">
        <v>2</v>
      </c>
      <c r="V939" s="59">
        <v>8</v>
      </c>
      <c r="W939" s="59">
        <v>1</v>
      </c>
      <c r="X939" s="59">
        <v>121</v>
      </c>
      <c r="Y939" s="59">
        <v>28</v>
      </c>
      <c r="Z939" s="59">
        <v>66</v>
      </c>
      <c r="AA939" s="59">
        <v>147</v>
      </c>
    </row>
    <row r="940" spans="1:27" x14ac:dyDescent="0.35">
      <c r="A940" s="59"/>
      <c r="B940" s="59"/>
      <c r="C940" s="59">
        <f>P940*Mitigations!$J$10</f>
        <v>11</v>
      </c>
      <c r="D940" s="59">
        <f>Q940*Mitigations!$J$10</f>
        <v>8.1</v>
      </c>
      <c r="E940" s="59">
        <f>R940*Mitigations!$J$10</f>
        <v>8.73</v>
      </c>
      <c r="F940" s="59">
        <f>S940*Mitigations!$J$10</f>
        <v>6.57</v>
      </c>
      <c r="G940" s="59">
        <f>T940*Mitigations!$K$10</f>
        <v>8</v>
      </c>
      <c r="H940" s="59">
        <f>U940*Mitigations!$K$10</f>
        <v>2</v>
      </c>
      <c r="I940" s="59">
        <f>V940*Mitigations!$K$10</f>
        <v>10</v>
      </c>
      <c r="J940" s="59">
        <f>W940*Mitigations!$K$10</f>
        <v>3</v>
      </c>
      <c r="K940" s="59">
        <f>X940*Mitigations!$L$10</f>
        <v>105</v>
      </c>
      <c r="L940" s="59">
        <f>Y940*Mitigations!$L$10</f>
        <v>53</v>
      </c>
      <c r="M940" s="59">
        <f>Z940*Mitigations!$L$10</f>
        <v>117</v>
      </c>
      <c r="N940" s="59">
        <f>AA940*Mitigations!$L$10</f>
        <v>53</v>
      </c>
      <c r="O940" s="59"/>
      <c r="P940" s="59">
        <v>11</v>
      </c>
      <c r="Q940" s="59">
        <v>8.1</v>
      </c>
      <c r="R940" s="59">
        <v>8.73</v>
      </c>
      <c r="S940" s="59">
        <v>6.57</v>
      </c>
      <c r="T940" s="59">
        <v>8</v>
      </c>
      <c r="U940" s="59">
        <v>2</v>
      </c>
      <c r="V940" s="59">
        <v>10</v>
      </c>
      <c r="W940" s="59">
        <v>3</v>
      </c>
      <c r="X940" s="59">
        <v>105</v>
      </c>
      <c r="Y940" s="59">
        <v>53</v>
      </c>
      <c r="Z940" s="59">
        <v>117</v>
      </c>
      <c r="AA940" s="59">
        <v>53</v>
      </c>
    </row>
    <row r="941" spans="1:27" x14ac:dyDescent="0.35">
      <c r="A941" s="59"/>
      <c r="B941" s="59"/>
      <c r="C941" s="59">
        <f>P941*Mitigations!$J$10</f>
        <v>9.1999999999999993</v>
      </c>
      <c r="D941" s="59">
        <f>Q941*Mitigations!$J$10</f>
        <v>6.4</v>
      </c>
      <c r="E941" s="59">
        <f>R941*Mitigations!$J$10</f>
        <v>7.2</v>
      </c>
      <c r="F941" s="59">
        <f>S941*Mitigations!$J$10</f>
        <v>7.02</v>
      </c>
      <c r="G941" s="59">
        <f>T941*Mitigations!$K$10</f>
        <v>4</v>
      </c>
      <c r="H941" s="59">
        <f>U941*Mitigations!$K$10</f>
        <v>4</v>
      </c>
      <c r="I941" s="59">
        <f>V941*Mitigations!$K$10</f>
        <v>5</v>
      </c>
      <c r="J941" s="59">
        <f>W941*Mitigations!$K$10</f>
        <v>2</v>
      </c>
      <c r="K941" s="59">
        <f>X941*Mitigations!$L$10</f>
        <v>154</v>
      </c>
      <c r="L941" s="59">
        <f>Y941*Mitigations!$L$10</f>
        <v>50</v>
      </c>
      <c r="M941" s="59">
        <f>Z941*Mitigations!$L$10</f>
        <v>51</v>
      </c>
      <c r="N941" s="59">
        <f>AA941*Mitigations!$L$10</f>
        <v>45</v>
      </c>
      <c r="O941" s="59"/>
      <c r="P941" s="59">
        <v>9.1999999999999993</v>
      </c>
      <c r="Q941" s="59">
        <v>6.4</v>
      </c>
      <c r="R941" s="59">
        <v>7.2</v>
      </c>
      <c r="S941" s="59">
        <v>7.02</v>
      </c>
      <c r="T941" s="59">
        <v>4</v>
      </c>
      <c r="U941" s="59">
        <v>4</v>
      </c>
      <c r="V941" s="59">
        <v>5</v>
      </c>
      <c r="W941" s="59">
        <v>2</v>
      </c>
      <c r="X941" s="59">
        <v>154</v>
      </c>
      <c r="Y941" s="59">
        <v>50</v>
      </c>
      <c r="Z941" s="59">
        <v>51</v>
      </c>
      <c r="AA941" s="59">
        <v>45</v>
      </c>
    </row>
    <row r="942" spans="1:27" x14ac:dyDescent="0.35">
      <c r="A942" s="59"/>
      <c r="B942" s="59"/>
      <c r="C942" s="59">
        <f>P942*Mitigations!$J$10</f>
        <v>9.4</v>
      </c>
      <c r="D942" s="59">
        <f>Q942*Mitigations!$J$10</f>
        <v>7.7</v>
      </c>
      <c r="E942" s="59">
        <f>R942*Mitigations!$J$10</f>
        <v>7.29</v>
      </c>
      <c r="F942" s="59">
        <f>S942*Mitigations!$J$10</f>
        <v>9.4500000000000011</v>
      </c>
      <c r="G942" s="59">
        <f>T942*Mitigations!$K$10</f>
        <v>10</v>
      </c>
      <c r="H942" s="59">
        <f>U942*Mitigations!$K$10</f>
        <v>1</v>
      </c>
      <c r="I942" s="59">
        <f>V942*Mitigations!$K$10</f>
        <v>9</v>
      </c>
      <c r="J942" s="59">
        <f>W942*Mitigations!$K$10</f>
        <v>4</v>
      </c>
      <c r="K942" s="59">
        <f>X942*Mitigations!$L$10</f>
        <v>106</v>
      </c>
      <c r="L942" s="59">
        <f>Y942*Mitigations!$L$10</f>
        <v>47</v>
      </c>
      <c r="M942" s="59">
        <f>Z942*Mitigations!$L$10</f>
        <v>67</v>
      </c>
      <c r="N942" s="59">
        <f>AA942*Mitigations!$L$10</f>
        <v>37</v>
      </c>
      <c r="O942" s="59"/>
      <c r="P942" s="59">
        <v>9.4</v>
      </c>
      <c r="Q942" s="59">
        <v>7.7</v>
      </c>
      <c r="R942" s="59">
        <v>7.29</v>
      </c>
      <c r="S942" s="59">
        <v>9.4500000000000011</v>
      </c>
      <c r="T942" s="59">
        <v>10</v>
      </c>
      <c r="U942" s="59">
        <v>1</v>
      </c>
      <c r="V942" s="59">
        <v>9</v>
      </c>
      <c r="W942" s="59">
        <v>4</v>
      </c>
      <c r="X942" s="59">
        <v>106</v>
      </c>
      <c r="Y942" s="59">
        <v>47</v>
      </c>
      <c r="Z942" s="59">
        <v>67</v>
      </c>
      <c r="AA942" s="59">
        <v>37</v>
      </c>
    </row>
    <row r="943" spans="1:27" x14ac:dyDescent="0.35">
      <c r="A943" s="59"/>
      <c r="B943" s="59"/>
      <c r="C943" s="59">
        <f>P943*Mitigations!$J$10</f>
        <v>9</v>
      </c>
      <c r="D943" s="59">
        <f>Q943*Mitigations!$J$10</f>
        <v>7.2</v>
      </c>
      <c r="E943" s="59">
        <f>R943*Mitigations!$J$10</f>
        <v>9.5399999999999991</v>
      </c>
      <c r="F943" s="59">
        <f>S943*Mitigations!$J$10</f>
        <v>6.3</v>
      </c>
      <c r="G943" s="59">
        <f>T943*Mitigations!$K$10</f>
        <v>6</v>
      </c>
      <c r="H943" s="59">
        <f>U943*Mitigations!$K$10</f>
        <v>3</v>
      </c>
      <c r="I943" s="59">
        <f>V943*Mitigations!$K$10</f>
        <v>4</v>
      </c>
      <c r="J943" s="59">
        <f>W943*Mitigations!$K$10</f>
        <v>4</v>
      </c>
      <c r="K943" s="59">
        <f>X943*Mitigations!$L$10</f>
        <v>102</v>
      </c>
      <c r="L943" s="59">
        <f>Y943*Mitigations!$L$10</f>
        <v>18</v>
      </c>
      <c r="M943" s="59">
        <f>Z943*Mitigations!$L$10</f>
        <v>125</v>
      </c>
      <c r="N943" s="59">
        <f>AA943*Mitigations!$L$10</f>
        <v>56</v>
      </c>
      <c r="O943" s="59"/>
      <c r="P943" s="59">
        <v>9</v>
      </c>
      <c r="Q943" s="59">
        <v>7.2</v>
      </c>
      <c r="R943" s="59">
        <v>9.5399999999999991</v>
      </c>
      <c r="S943" s="59">
        <v>6.3</v>
      </c>
      <c r="T943" s="59">
        <v>6</v>
      </c>
      <c r="U943" s="59">
        <v>3</v>
      </c>
      <c r="V943" s="59">
        <v>4</v>
      </c>
      <c r="W943" s="59">
        <v>4</v>
      </c>
      <c r="X943" s="59">
        <v>102</v>
      </c>
      <c r="Y943" s="59">
        <v>18</v>
      </c>
      <c r="Z943" s="59">
        <v>125</v>
      </c>
      <c r="AA943" s="59">
        <v>56</v>
      </c>
    </row>
    <row r="944" spans="1:27" x14ac:dyDescent="0.35">
      <c r="A944" s="59"/>
      <c r="B944" s="59"/>
      <c r="C944" s="59">
        <f>P944*Mitigations!$J$10</f>
        <v>9.5</v>
      </c>
      <c r="D944" s="59">
        <f>Q944*Mitigations!$J$10</f>
        <v>8.1999999999999993</v>
      </c>
      <c r="E944" s="59">
        <f>R944*Mitigations!$J$10</f>
        <v>7.65</v>
      </c>
      <c r="F944" s="59">
        <f>S944*Mitigations!$J$10</f>
        <v>7.8299999999999992</v>
      </c>
      <c r="G944" s="59">
        <f>T944*Mitigations!$K$10</f>
        <v>5</v>
      </c>
      <c r="H944" s="59">
        <f>U944*Mitigations!$K$10</f>
        <v>0</v>
      </c>
      <c r="I944" s="59">
        <f>V944*Mitigations!$K$10</f>
        <v>6</v>
      </c>
      <c r="J944" s="59">
        <f>W944*Mitigations!$K$10</f>
        <v>4</v>
      </c>
      <c r="K944" s="59">
        <f>X944*Mitigations!$L$10</f>
        <v>93</v>
      </c>
      <c r="L944" s="59">
        <f>Y944*Mitigations!$L$10</f>
        <v>31</v>
      </c>
      <c r="M944" s="59">
        <f>Z944*Mitigations!$L$10</f>
        <v>42</v>
      </c>
      <c r="N944" s="59">
        <f>AA944*Mitigations!$L$10</f>
        <v>111</v>
      </c>
      <c r="O944" s="59"/>
      <c r="P944" s="59">
        <v>9.5</v>
      </c>
      <c r="Q944" s="59">
        <v>8.1999999999999993</v>
      </c>
      <c r="R944" s="59">
        <v>7.65</v>
      </c>
      <c r="S944" s="59">
        <v>7.8299999999999992</v>
      </c>
      <c r="T944" s="59">
        <v>5</v>
      </c>
      <c r="U944" s="59">
        <v>0</v>
      </c>
      <c r="V944" s="59">
        <v>6</v>
      </c>
      <c r="W944" s="59">
        <v>4</v>
      </c>
      <c r="X944" s="59">
        <v>93</v>
      </c>
      <c r="Y944" s="59">
        <v>31</v>
      </c>
      <c r="Z944" s="59">
        <v>42</v>
      </c>
      <c r="AA944" s="59">
        <v>111</v>
      </c>
    </row>
    <row r="945" spans="1:27" x14ac:dyDescent="0.35">
      <c r="A945" s="59"/>
      <c r="B945" s="59"/>
      <c r="C945" s="59">
        <f>P945*Mitigations!$J$10</f>
        <v>9.5</v>
      </c>
      <c r="D945" s="59">
        <f>Q945*Mitigations!$J$10</f>
        <v>8</v>
      </c>
      <c r="E945" s="59">
        <f>R945*Mitigations!$J$10</f>
        <v>8.5500000000000007</v>
      </c>
      <c r="F945" s="59">
        <f>S945*Mitigations!$J$10</f>
        <v>7.4700000000000006</v>
      </c>
      <c r="G945" s="59">
        <f>T945*Mitigations!$K$10</f>
        <v>5</v>
      </c>
      <c r="H945" s="59">
        <f>U945*Mitigations!$K$10</f>
        <v>2</v>
      </c>
      <c r="I945" s="59">
        <f>V945*Mitigations!$K$10</f>
        <v>6</v>
      </c>
      <c r="J945" s="59">
        <f>W945*Mitigations!$K$10</f>
        <v>5</v>
      </c>
      <c r="K945" s="59">
        <f>X945*Mitigations!$L$10</f>
        <v>246</v>
      </c>
      <c r="L945" s="59">
        <f>Y945*Mitigations!$L$10</f>
        <v>27</v>
      </c>
      <c r="M945" s="59">
        <f>Z945*Mitigations!$L$10</f>
        <v>100</v>
      </c>
      <c r="N945" s="59">
        <f>AA945*Mitigations!$L$10</f>
        <v>42</v>
      </c>
      <c r="O945" s="59"/>
      <c r="P945" s="59">
        <v>9.5</v>
      </c>
      <c r="Q945" s="59">
        <v>8</v>
      </c>
      <c r="R945" s="59">
        <v>8.5500000000000007</v>
      </c>
      <c r="S945" s="59">
        <v>7.4700000000000006</v>
      </c>
      <c r="T945" s="59">
        <v>5</v>
      </c>
      <c r="U945" s="59">
        <v>2</v>
      </c>
      <c r="V945" s="59">
        <v>6</v>
      </c>
      <c r="W945" s="59">
        <v>5</v>
      </c>
      <c r="X945" s="59">
        <v>246</v>
      </c>
      <c r="Y945" s="59">
        <v>27</v>
      </c>
      <c r="Z945" s="59">
        <v>100</v>
      </c>
      <c r="AA945" s="59">
        <v>42</v>
      </c>
    </row>
    <row r="946" spans="1:27" x14ac:dyDescent="0.35">
      <c r="A946" s="59"/>
      <c r="B946" s="59"/>
      <c r="C946" s="59">
        <f>P946*Mitigations!$J$10</f>
        <v>9.9</v>
      </c>
      <c r="D946" s="59">
        <f>Q946*Mitigations!$J$10</f>
        <v>8.9</v>
      </c>
      <c r="E946" s="59">
        <f>R946*Mitigations!$J$10</f>
        <v>8.01</v>
      </c>
      <c r="F946" s="59">
        <f>S946*Mitigations!$J$10</f>
        <v>7.74</v>
      </c>
      <c r="G946" s="59">
        <f>T946*Mitigations!$K$10</f>
        <v>8</v>
      </c>
      <c r="H946" s="59">
        <f>U946*Mitigations!$K$10</f>
        <v>2</v>
      </c>
      <c r="I946" s="59">
        <f>V946*Mitigations!$K$10</f>
        <v>5</v>
      </c>
      <c r="J946" s="59">
        <f>W946*Mitigations!$K$10</f>
        <v>6</v>
      </c>
      <c r="K946" s="59">
        <f>X946*Mitigations!$L$10</f>
        <v>306</v>
      </c>
      <c r="L946" s="59">
        <f>Y946*Mitigations!$L$10</f>
        <v>58</v>
      </c>
      <c r="M946" s="59">
        <f>Z946*Mitigations!$L$10</f>
        <v>54</v>
      </c>
      <c r="N946" s="59">
        <f>AA946*Mitigations!$L$10</f>
        <v>75</v>
      </c>
      <c r="O946" s="59"/>
      <c r="P946" s="59">
        <v>9.9</v>
      </c>
      <c r="Q946" s="59">
        <v>8.9</v>
      </c>
      <c r="R946" s="59">
        <v>8.01</v>
      </c>
      <c r="S946" s="59">
        <v>7.74</v>
      </c>
      <c r="T946" s="59">
        <v>8</v>
      </c>
      <c r="U946" s="59">
        <v>2</v>
      </c>
      <c r="V946" s="59">
        <v>5</v>
      </c>
      <c r="W946" s="59">
        <v>6</v>
      </c>
      <c r="X946" s="59">
        <v>306</v>
      </c>
      <c r="Y946" s="59">
        <v>58</v>
      </c>
      <c r="Z946" s="59">
        <v>54</v>
      </c>
      <c r="AA946" s="59">
        <v>75</v>
      </c>
    </row>
    <row r="947" spans="1:27" x14ac:dyDescent="0.35">
      <c r="A947" s="59"/>
      <c r="B947" s="59"/>
      <c r="C947" s="59">
        <f>P947*Mitigations!$J$10</f>
        <v>7.8</v>
      </c>
      <c r="D947" s="59">
        <f>Q947*Mitigations!$J$10</f>
        <v>8.1999999999999993</v>
      </c>
      <c r="E947" s="59">
        <f>R947*Mitigations!$J$10</f>
        <v>10.620000000000001</v>
      </c>
      <c r="F947" s="59">
        <f>S947*Mitigations!$J$10</f>
        <v>8.1</v>
      </c>
      <c r="G947" s="59">
        <f>T947*Mitigations!$K$10</f>
        <v>2</v>
      </c>
      <c r="H947" s="59">
        <f>U947*Mitigations!$K$10</f>
        <v>3</v>
      </c>
      <c r="I947" s="59">
        <f>V947*Mitigations!$K$10</f>
        <v>8</v>
      </c>
      <c r="J947" s="59">
        <f>W947*Mitigations!$K$10</f>
        <v>4</v>
      </c>
      <c r="K947" s="59">
        <f>X947*Mitigations!$L$10</f>
        <v>149</v>
      </c>
      <c r="L947" s="59">
        <f>Y947*Mitigations!$L$10</f>
        <v>39</v>
      </c>
      <c r="M947" s="59">
        <f>Z947*Mitigations!$L$10</f>
        <v>51</v>
      </c>
      <c r="N947" s="59">
        <f>AA947*Mitigations!$L$10</f>
        <v>44</v>
      </c>
      <c r="O947" s="59"/>
      <c r="P947" s="59">
        <v>7.8</v>
      </c>
      <c r="Q947" s="59">
        <v>8.1999999999999993</v>
      </c>
      <c r="R947" s="59">
        <v>10.620000000000001</v>
      </c>
      <c r="S947" s="59">
        <v>8.1</v>
      </c>
      <c r="T947" s="59">
        <v>2</v>
      </c>
      <c r="U947" s="59">
        <v>3</v>
      </c>
      <c r="V947" s="59">
        <v>8</v>
      </c>
      <c r="W947" s="59">
        <v>4</v>
      </c>
      <c r="X947" s="59">
        <v>149</v>
      </c>
      <c r="Y947" s="59">
        <v>39</v>
      </c>
      <c r="Z947" s="59">
        <v>51</v>
      </c>
      <c r="AA947" s="59">
        <v>44</v>
      </c>
    </row>
    <row r="948" spans="1:27" x14ac:dyDescent="0.35">
      <c r="A948" s="59"/>
      <c r="B948" s="59"/>
      <c r="C948" s="59">
        <f>P948*Mitigations!$J$10</f>
        <v>8.1999999999999993</v>
      </c>
      <c r="D948" s="59">
        <f>Q948*Mitigations!$J$10</f>
        <v>9.3000000000000007</v>
      </c>
      <c r="E948" s="59">
        <f>R948*Mitigations!$J$10</f>
        <v>7.65</v>
      </c>
      <c r="F948" s="59">
        <f>S948*Mitigations!$J$10</f>
        <v>8.01</v>
      </c>
      <c r="G948" s="59">
        <f>T948*Mitigations!$K$10</f>
        <v>3</v>
      </c>
      <c r="H948" s="59">
        <f>U948*Mitigations!$K$10</f>
        <v>3</v>
      </c>
      <c r="I948" s="59">
        <f>V948*Mitigations!$K$10</f>
        <v>5</v>
      </c>
      <c r="J948" s="59">
        <f>W948*Mitigations!$K$10</f>
        <v>3</v>
      </c>
      <c r="K948" s="59">
        <f>X948*Mitigations!$L$10</f>
        <v>154</v>
      </c>
      <c r="L948" s="59">
        <f>Y948*Mitigations!$L$10</f>
        <v>48</v>
      </c>
      <c r="M948" s="59">
        <f>Z948*Mitigations!$L$10</f>
        <v>94</v>
      </c>
      <c r="N948" s="59">
        <f>AA948*Mitigations!$L$10</f>
        <v>41</v>
      </c>
      <c r="O948" s="59"/>
      <c r="P948" s="59">
        <v>8.1999999999999993</v>
      </c>
      <c r="Q948" s="59">
        <v>9.3000000000000007</v>
      </c>
      <c r="R948" s="59">
        <v>7.65</v>
      </c>
      <c r="S948" s="59">
        <v>8.01</v>
      </c>
      <c r="T948" s="59">
        <v>3</v>
      </c>
      <c r="U948" s="59">
        <v>3</v>
      </c>
      <c r="V948" s="59">
        <v>5</v>
      </c>
      <c r="W948" s="59">
        <v>3</v>
      </c>
      <c r="X948" s="59">
        <v>154</v>
      </c>
      <c r="Y948" s="59">
        <v>48</v>
      </c>
      <c r="Z948" s="59">
        <v>94</v>
      </c>
      <c r="AA948" s="59">
        <v>41</v>
      </c>
    </row>
    <row r="949" spans="1:27" x14ac:dyDescent="0.35">
      <c r="A949" s="59"/>
      <c r="B949" s="59"/>
      <c r="C949" s="59">
        <f>P949*Mitigations!$J$10</f>
        <v>14.1</v>
      </c>
      <c r="D949" s="59">
        <f>Q949*Mitigations!$J$10</f>
        <v>8.6</v>
      </c>
      <c r="E949" s="59">
        <f>R949*Mitigations!$J$10</f>
        <v>10.620000000000001</v>
      </c>
      <c r="F949" s="59">
        <f>S949*Mitigations!$J$10</f>
        <v>7.65</v>
      </c>
      <c r="G949" s="59">
        <f>T949*Mitigations!$K$10</f>
        <v>4</v>
      </c>
      <c r="H949" s="59">
        <f>U949*Mitigations!$K$10</f>
        <v>3</v>
      </c>
      <c r="I949" s="59">
        <f>V949*Mitigations!$K$10</f>
        <v>4</v>
      </c>
      <c r="J949" s="59">
        <f>W949*Mitigations!$K$10</f>
        <v>6</v>
      </c>
      <c r="K949" s="59">
        <f>X949*Mitigations!$L$10</f>
        <v>113</v>
      </c>
      <c r="L949" s="59">
        <f>Y949*Mitigations!$L$10</f>
        <v>42</v>
      </c>
      <c r="M949" s="59">
        <f>Z949*Mitigations!$L$10</f>
        <v>139</v>
      </c>
      <c r="N949" s="59">
        <f>AA949*Mitigations!$L$10</f>
        <v>35</v>
      </c>
      <c r="O949" s="59"/>
      <c r="P949" s="59">
        <v>14.1</v>
      </c>
      <c r="Q949" s="59">
        <v>8.6</v>
      </c>
      <c r="R949" s="59">
        <v>10.620000000000001</v>
      </c>
      <c r="S949" s="59">
        <v>7.65</v>
      </c>
      <c r="T949" s="59">
        <v>4</v>
      </c>
      <c r="U949" s="59">
        <v>3</v>
      </c>
      <c r="V949" s="59">
        <v>4</v>
      </c>
      <c r="W949" s="59">
        <v>6</v>
      </c>
      <c r="X949" s="59">
        <v>113</v>
      </c>
      <c r="Y949" s="59">
        <v>42</v>
      </c>
      <c r="Z949" s="59">
        <v>139</v>
      </c>
      <c r="AA949" s="59">
        <v>35</v>
      </c>
    </row>
    <row r="950" spans="1:27" x14ac:dyDescent="0.35">
      <c r="A950" s="59"/>
      <c r="B950" s="59"/>
      <c r="C950" s="59">
        <f>P950*Mitigations!$J$10</f>
        <v>8</v>
      </c>
      <c r="D950" s="59">
        <f>Q950*Mitigations!$J$10</f>
        <v>8.6</v>
      </c>
      <c r="E950" s="59">
        <f>R950*Mitigations!$J$10</f>
        <v>8.5500000000000007</v>
      </c>
      <c r="F950" s="59">
        <f>S950*Mitigations!$J$10</f>
        <v>6.39</v>
      </c>
      <c r="G950" s="59">
        <f>T950*Mitigations!$K$10</f>
        <v>6</v>
      </c>
      <c r="H950" s="59">
        <f>U950*Mitigations!$K$10</f>
        <v>0</v>
      </c>
      <c r="I950" s="59">
        <f>V950*Mitigations!$K$10</f>
        <v>8</v>
      </c>
      <c r="J950" s="59">
        <f>W950*Mitigations!$K$10</f>
        <v>4</v>
      </c>
      <c r="K950" s="59">
        <f>X950*Mitigations!$L$10</f>
        <v>131</v>
      </c>
      <c r="L950" s="59">
        <f>Y950*Mitigations!$L$10</f>
        <v>42</v>
      </c>
      <c r="M950" s="59">
        <f>Z950*Mitigations!$L$10</f>
        <v>46</v>
      </c>
      <c r="N950" s="59">
        <f>AA950*Mitigations!$L$10</f>
        <v>90</v>
      </c>
      <c r="O950" s="59"/>
      <c r="P950" s="59">
        <v>8</v>
      </c>
      <c r="Q950" s="59">
        <v>8.6</v>
      </c>
      <c r="R950" s="59">
        <v>8.5500000000000007</v>
      </c>
      <c r="S950" s="59">
        <v>6.39</v>
      </c>
      <c r="T950" s="59">
        <v>6</v>
      </c>
      <c r="U950" s="59">
        <v>0</v>
      </c>
      <c r="V950" s="59">
        <v>8</v>
      </c>
      <c r="W950" s="59">
        <v>4</v>
      </c>
      <c r="X950" s="59">
        <v>131</v>
      </c>
      <c r="Y950" s="59">
        <v>42</v>
      </c>
      <c r="Z950" s="59">
        <v>46</v>
      </c>
      <c r="AA950" s="59">
        <v>90</v>
      </c>
    </row>
    <row r="951" spans="1:27" x14ac:dyDescent="0.35">
      <c r="A951" s="59"/>
      <c r="B951" s="59"/>
      <c r="C951" s="59">
        <f>P951*Mitigations!$J$10</f>
        <v>10.4</v>
      </c>
      <c r="D951" s="59">
        <f>Q951*Mitigations!$J$10</f>
        <v>7.5</v>
      </c>
      <c r="E951" s="59">
        <f>R951*Mitigations!$J$10</f>
        <v>9.09</v>
      </c>
      <c r="F951" s="59">
        <f>S951*Mitigations!$J$10</f>
        <v>6.66</v>
      </c>
      <c r="G951" s="59">
        <f>T951*Mitigations!$K$10</f>
        <v>3</v>
      </c>
      <c r="H951" s="59">
        <f>U951*Mitigations!$K$10</f>
        <v>3</v>
      </c>
      <c r="I951" s="59">
        <f>V951*Mitigations!$K$10</f>
        <v>1</v>
      </c>
      <c r="J951" s="59">
        <f>W951*Mitigations!$K$10</f>
        <v>6</v>
      </c>
      <c r="K951" s="59">
        <f>X951*Mitigations!$L$10</f>
        <v>148</v>
      </c>
      <c r="L951" s="59">
        <f>Y951*Mitigations!$L$10</f>
        <v>21</v>
      </c>
      <c r="M951" s="59">
        <f>Z951*Mitigations!$L$10</f>
        <v>65</v>
      </c>
      <c r="N951" s="59">
        <f>AA951*Mitigations!$L$10</f>
        <v>53</v>
      </c>
      <c r="O951" s="59"/>
      <c r="P951" s="59">
        <v>10.4</v>
      </c>
      <c r="Q951" s="59">
        <v>7.5</v>
      </c>
      <c r="R951" s="59">
        <v>9.09</v>
      </c>
      <c r="S951" s="59">
        <v>6.66</v>
      </c>
      <c r="T951" s="59">
        <v>3</v>
      </c>
      <c r="U951" s="59">
        <v>3</v>
      </c>
      <c r="V951" s="59">
        <v>1</v>
      </c>
      <c r="W951" s="59">
        <v>6</v>
      </c>
      <c r="X951" s="59">
        <v>148</v>
      </c>
      <c r="Y951" s="59">
        <v>21</v>
      </c>
      <c r="Z951" s="59">
        <v>65</v>
      </c>
      <c r="AA951" s="59">
        <v>53</v>
      </c>
    </row>
    <row r="952" spans="1:27" x14ac:dyDescent="0.35">
      <c r="A952" s="59"/>
      <c r="B952" s="59"/>
      <c r="C952" s="59">
        <f>P952*Mitigations!$J$10</f>
        <v>8</v>
      </c>
      <c r="D952" s="59">
        <f>Q952*Mitigations!$J$10</f>
        <v>7.5</v>
      </c>
      <c r="E952" s="59">
        <f>R952*Mitigations!$J$10</f>
        <v>7.11</v>
      </c>
      <c r="F952" s="59">
        <f>S952*Mitigations!$J$10</f>
        <v>6.39</v>
      </c>
      <c r="G952" s="59">
        <f>T952*Mitigations!$K$10</f>
        <v>3</v>
      </c>
      <c r="H952" s="59">
        <f>U952*Mitigations!$K$10</f>
        <v>3</v>
      </c>
      <c r="I952" s="59">
        <f>V952*Mitigations!$K$10</f>
        <v>6</v>
      </c>
      <c r="J952" s="59">
        <f>W952*Mitigations!$K$10</f>
        <v>12</v>
      </c>
      <c r="K952" s="59">
        <f>X952*Mitigations!$L$10</f>
        <v>132</v>
      </c>
      <c r="L952" s="59">
        <f>Y952*Mitigations!$L$10</f>
        <v>30</v>
      </c>
      <c r="M952" s="59">
        <f>Z952*Mitigations!$L$10</f>
        <v>146</v>
      </c>
      <c r="N952" s="59">
        <f>AA952*Mitigations!$L$10</f>
        <v>81</v>
      </c>
      <c r="O952" s="59"/>
      <c r="P952" s="59">
        <v>8</v>
      </c>
      <c r="Q952" s="59">
        <v>7.5</v>
      </c>
      <c r="R952" s="59">
        <v>7.11</v>
      </c>
      <c r="S952" s="59">
        <v>6.39</v>
      </c>
      <c r="T952" s="59">
        <v>3</v>
      </c>
      <c r="U952" s="59">
        <v>3</v>
      </c>
      <c r="V952" s="59">
        <v>6</v>
      </c>
      <c r="W952" s="59">
        <v>12</v>
      </c>
      <c r="X952" s="59">
        <v>132</v>
      </c>
      <c r="Y952" s="59">
        <v>30</v>
      </c>
      <c r="Z952" s="59">
        <v>146</v>
      </c>
      <c r="AA952" s="59">
        <v>81</v>
      </c>
    </row>
    <row r="953" spans="1:27" x14ac:dyDescent="0.35">
      <c r="A953" s="59"/>
      <c r="B953" s="59"/>
      <c r="C953" s="59">
        <f>P953*Mitigations!$J$10</f>
        <v>9.8000000000000007</v>
      </c>
      <c r="D953" s="59">
        <f>Q953*Mitigations!$J$10</f>
        <v>6.5</v>
      </c>
      <c r="E953" s="59">
        <f>R953*Mitigations!$J$10</f>
        <v>7.11</v>
      </c>
      <c r="F953" s="59">
        <f>S953*Mitigations!$J$10</f>
        <v>8.4600000000000009</v>
      </c>
      <c r="G953" s="59">
        <f>T953*Mitigations!$K$10</f>
        <v>10</v>
      </c>
      <c r="H953" s="59">
        <f>U953*Mitigations!$K$10</f>
        <v>5</v>
      </c>
      <c r="I953" s="59">
        <f>V953*Mitigations!$K$10</f>
        <v>3</v>
      </c>
      <c r="J953" s="59">
        <f>W953*Mitigations!$K$10</f>
        <v>5</v>
      </c>
      <c r="K953" s="59">
        <f>X953*Mitigations!$L$10</f>
        <v>92</v>
      </c>
      <c r="L953" s="59">
        <f>Y953*Mitigations!$L$10</f>
        <v>21</v>
      </c>
      <c r="M953" s="59">
        <f>Z953*Mitigations!$L$10</f>
        <v>71</v>
      </c>
      <c r="N953" s="59">
        <f>AA953*Mitigations!$L$10</f>
        <v>40</v>
      </c>
      <c r="O953" s="59"/>
      <c r="P953" s="59">
        <v>9.8000000000000007</v>
      </c>
      <c r="Q953" s="59">
        <v>6.5</v>
      </c>
      <c r="R953" s="59">
        <v>7.11</v>
      </c>
      <c r="S953" s="59">
        <v>8.4600000000000009</v>
      </c>
      <c r="T953" s="59">
        <v>10</v>
      </c>
      <c r="U953" s="59">
        <v>5</v>
      </c>
      <c r="V953" s="59">
        <v>3</v>
      </c>
      <c r="W953" s="59">
        <v>5</v>
      </c>
      <c r="X953" s="59">
        <v>92</v>
      </c>
      <c r="Y953" s="59">
        <v>21</v>
      </c>
      <c r="Z953" s="59">
        <v>71</v>
      </c>
      <c r="AA953" s="59">
        <v>40</v>
      </c>
    </row>
    <row r="954" spans="1:27" x14ac:dyDescent="0.35">
      <c r="A954" s="59"/>
      <c r="B954" s="59"/>
      <c r="C954" s="59">
        <f>P954*Mitigations!$J$10</f>
        <v>7.9</v>
      </c>
      <c r="D954" s="59">
        <f>Q954*Mitigations!$J$10</f>
        <v>8.1</v>
      </c>
      <c r="E954" s="59">
        <f>R954*Mitigations!$J$10</f>
        <v>8.64</v>
      </c>
      <c r="F954" s="59">
        <f>S954*Mitigations!$J$10</f>
        <v>7.65</v>
      </c>
      <c r="G954" s="59">
        <f>T954*Mitigations!$K$10</f>
        <v>2</v>
      </c>
      <c r="H954" s="59">
        <f>U954*Mitigations!$K$10</f>
        <v>4</v>
      </c>
      <c r="I954" s="59">
        <f>V954*Mitigations!$K$10</f>
        <v>3</v>
      </c>
      <c r="J954" s="59">
        <f>W954*Mitigations!$K$10</f>
        <v>8</v>
      </c>
      <c r="K954" s="59">
        <f>X954*Mitigations!$L$10</f>
        <v>208</v>
      </c>
      <c r="L954" s="59">
        <f>Y954*Mitigations!$L$10</f>
        <v>41</v>
      </c>
      <c r="M954" s="59">
        <f>Z954*Mitigations!$L$10</f>
        <v>80</v>
      </c>
      <c r="N954" s="59">
        <f>AA954*Mitigations!$L$10</f>
        <v>69</v>
      </c>
      <c r="O954" s="59"/>
      <c r="P954" s="59">
        <v>7.9</v>
      </c>
      <c r="Q954" s="59">
        <v>8.1</v>
      </c>
      <c r="R954" s="59">
        <v>8.64</v>
      </c>
      <c r="S954" s="59">
        <v>7.65</v>
      </c>
      <c r="T954" s="59">
        <v>2</v>
      </c>
      <c r="U954" s="59">
        <v>4</v>
      </c>
      <c r="V954" s="59">
        <v>3</v>
      </c>
      <c r="W954" s="59">
        <v>8</v>
      </c>
      <c r="X954" s="59">
        <v>208</v>
      </c>
      <c r="Y954" s="59">
        <v>41</v>
      </c>
      <c r="Z954" s="59">
        <v>80</v>
      </c>
      <c r="AA954" s="59">
        <v>69</v>
      </c>
    </row>
    <row r="955" spans="1:27" x14ac:dyDescent="0.35">
      <c r="A955" s="59"/>
      <c r="B955" s="59"/>
      <c r="C955" s="59">
        <f>P955*Mitigations!$J$10</f>
        <v>10.9</v>
      </c>
      <c r="D955" s="59">
        <f>Q955*Mitigations!$J$10</f>
        <v>8.1999999999999993</v>
      </c>
      <c r="E955" s="59">
        <f>R955*Mitigations!$J$10</f>
        <v>8.19</v>
      </c>
      <c r="F955" s="59">
        <f>S955*Mitigations!$J$10</f>
        <v>5.58</v>
      </c>
      <c r="G955" s="59">
        <f>T955*Mitigations!$K$10</f>
        <v>7</v>
      </c>
      <c r="H955" s="59">
        <f>U955*Mitigations!$K$10</f>
        <v>5</v>
      </c>
      <c r="I955" s="59">
        <f>V955*Mitigations!$K$10</f>
        <v>3</v>
      </c>
      <c r="J955" s="59">
        <f>W955*Mitigations!$K$10</f>
        <v>5</v>
      </c>
      <c r="K955" s="59">
        <f>X955*Mitigations!$L$10</f>
        <v>190</v>
      </c>
      <c r="L955" s="59">
        <f>Y955*Mitigations!$L$10</f>
        <v>41</v>
      </c>
      <c r="M955" s="59">
        <f>Z955*Mitigations!$L$10</f>
        <v>60</v>
      </c>
      <c r="N955" s="59">
        <f>AA955*Mitigations!$L$10</f>
        <v>60</v>
      </c>
      <c r="O955" s="59"/>
      <c r="P955" s="59">
        <v>10.9</v>
      </c>
      <c r="Q955" s="59">
        <v>8.1999999999999993</v>
      </c>
      <c r="R955" s="59">
        <v>8.19</v>
      </c>
      <c r="S955" s="59">
        <v>5.58</v>
      </c>
      <c r="T955" s="59">
        <v>7</v>
      </c>
      <c r="U955" s="59">
        <v>5</v>
      </c>
      <c r="V955" s="59">
        <v>3</v>
      </c>
      <c r="W955" s="59">
        <v>5</v>
      </c>
      <c r="X955" s="59">
        <v>190</v>
      </c>
      <c r="Y955" s="59">
        <v>41</v>
      </c>
      <c r="Z955" s="59">
        <v>60</v>
      </c>
      <c r="AA955" s="59">
        <v>60</v>
      </c>
    </row>
    <row r="956" spans="1:27" x14ac:dyDescent="0.35">
      <c r="A956" s="59"/>
      <c r="B956" s="59"/>
      <c r="C956" s="59">
        <f>P956*Mitigations!$J$10</f>
        <v>9.6999999999999993</v>
      </c>
      <c r="D956" s="59">
        <f>Q956*Mitigations!$J$10</f>
        <v>9</v>
      </c>
      <c r="E956" s="59">
        <f>R956*Mitigations!$J$10</f>
        <v>5.67</v>
      </c>
      <c r="F956" s="59">
        <f>S956*Mitigations!$J$10</f>
        <v>7.38</v>
      </c>
      <c r="G956" s="59">
        <f>T956*Mitigations!$K$10</f>
        <v>5</v>
      </c>
      <c r="H956" s="59">
        <f>U956*Mitigations!$K$10</f>
        <v>6</v>
      </c>
      <c r="I956" s="59">
        <f>V956*Mitigations!$K$10</f>
        <v>11</v>
      </c>
      <c r="J956" s="59">
        <f>W956*Mitigations!$K$10</f>
        <v>3</v>
      </c>
      <c r="K956" s="59">
        <f>X956*Mitigations!$L$10</f>
        <v>98</v>
      </c>
      <c r="L956" s="59">
        <f>Y956*Mitigations!$L$10</f>
        <v>31</v>
      </c>
      <c r="M956" s="59">
        <f>Z956*Mitigations!$L$10</f>
        <v>82</v>
      </c>
      <c r="N956" s="59">
        <f>AA956*Mitigations!$L$10</f>
        <v>57</v>
      </c>
      <c r="O956" s="59"/>
      <c r="P956" s="59">
        <v>9.6999999999999993</v>
      </c>
      <c r="Q956" s="59">
        <v>9</v>
      </c>
      <c r="R956" s="59">
        <v>5.67</v>
      </c>
      <c r="S956" s="59">
        <v>7.38</v>
      </c>
      <c r="T956" s="59">
        <v>5</v>
      </c>
      <c r="U956" s="59">
        <v>6</v>
      </c>
      <c r="V956" s="59">
        <v>11</v>
      </c>
      <c r="W956" s="59">
        <v>3</v>
      </c>
      <c r="X956" s="59">
        <v>98</v>
      </c>
      <c r="Y956" s="59">
        <v>31</v>
      </c>
      <c r="Z956" s="59">
        <v>82</v>
      </c>
      <c r="AA956" s="59">
        <v>57</v>
      </c>
    </row>
    <row r="957" spans="1:27" x14ac:dyDescent="0.35">
      <c r="A957" s="59"/>
      <c r="B957" s="59"/>
      <c r="C957" s="59">
        <f>P957*Mitigations!$J$10</f>
        <v>10.5</v>
      </c>
      <c r="D957" s="59">
        <f>Q957*Mitigations!$J$10</f>
        <v>7.3</v>
      </c>
      <c r="E957" s="59">
        <f>R957*Mitigations!$J$10</f>
        <v>7.9200000000000008</v>
      </c>
      <c r="F957" s="59">
        <f>S957*Mitigations!$J$10</f>
        <v>7.2</v>
      </c>
      <c r="G957" s="59">
        <f>T957*Mitigations!$K$10</f>
        <v>5</v>
      </c>
      <c r="H957" s="59">
        <f>U957*Mitigations!$K$10</f>
        <v>1</v>
      </c>
      <c r="I957" s="59">
        <f>V957*Mitigations!$K$10</f>
        <v>6</v>
      </c>
      <c r="J957" s="59">
        <f>W957*Mitigations!$K$10</f>
        <v>5</v>
      </c>
      <c r="K957" s="59">
        <f>X957*Mitigations!$L$10</f>
        <v>264</v>
      </c>
      <c r="L957" s="59">
        <f>Y957*Mitigations!$L$10</f>
        <v>56</v>
      </c>
      <c r="M957" s="59">
        <f>Z957*Mitigations!$L$10</f>
        <v>50</v>
      </c>
      <c r="N957" s="59">
        <f>AA957*Mitigations!$L$10</f>
        <v>67</v>
      </c>
      <c r="O957" s="59"/>
      <c r="P957" s="59">
        <v>10.5</v>
      </c>
      <c r="Q957" s="59">
        <v>7.3</v>
      </c>
      <c r="R957" s="59">
        <v>7.9200000000000008</v>
      </c>
      <c r="S957" s="59">
        <v>7.2</v>
      </c>
      <c r="T957" s="59">
        <v>5</v>
      </c>
      <c r="U957" s="59">
        <v>1</v>
      </c>
      <c r="V957" s="59">
        <v>6</v>
      </c>
      <c r="W957" s="59">
        <v>5</v>
      </c>
      <c r="X957" s="59">
        <v>264</v>
      </c>
      <c r="Y957" s="59">
        <v>56</v>
      </c>
      <c r="Z957" s="59">
        <v>50</v>
      </c>
      <c r="AA957" s="59">
        <v>67</v>
      </c>
    </row>
    <row r="958" spans="1:27" x14ac:dyDescent="0.35">
      <c r="A958" s="59"/>
      <c r="B958" s="59"/>
      <c r="C958" s="59">
        <f>P958*Mitigations!$J$10</f>
        <v>11.7</v>
      </c>
      <c r="D958" s="59">
        <f>Q958*Mitigations!$J$10</f>
        <v>8.3000000000000007</v>
      </c>
      <c r="E958" s="59">
        <f>R958*Mitigations!$J$10</f>
        <v>14.4</v>
      </c>
      <c r="F958" s="59">
        <f>S958*Mitigations!$J$10</f>
        <v>8.19</v>
      </c>
      <c r="G958" s="59">
        <f>T958*Mitigations!$K$10</f>
        <v>6</v>
      </c>
      <c r="H958" s="59">
        <f>U958*Mitigations!$K$10</f>
        <v>3</v>
      </c>
      <c r="I958" s="59">
        <f>V958*Mitigations!$K$10</f>
        <v>5</v>
      </c>
      <c r="J958" s="59">
        <f>W958*Mitigations!$K$10</f>
        <v>6</v>
      </c>
      <c r="K958" s="59">
        <f>X958*Mitigations!$L$10</f>
        <v>161</v>
      </c>
      <c r="L958" s="59">
        <f>Y958*Mitigations!$L$10</f>
        <v>34</v>
      </c>
      <c r="M958" s="59">
        <f>Z958*Mitigations!$L$10</f>
        <v>100</v>
      </c>
      <c r="N958" s="59">
        <f>AA958*Mitigations!$L$10</f>
        <v>34</v>
      </c>
      <c r="O958" s="59"/>
      <c r="P958" s="59">
        <v>11.7</v>
      </c>
      <c r="Q958" s="59">
        <v>8.3000000000000007</v>
      </c>
      <c r="R958" s="59">
        <v>14.4</v>
      </c>
      <c r="S958" s="59">
        <v>8.19</v>
      </c>
      <c r="T958" s="59">
        <v>6</v>
      </c>
      <c r="U958" s="59">
        <v>3</v>
      </c>
      <c r="V958" s="59">
        <v>5</v>
      </c>
      <c r="W958" s="59">
        <v>6</v>
      </c>
      <c r="X958" s="59">
        <v>161</v>
      </c>
      <c r="Y958" s="59">
        <v>34</v>
      </c>
      <c r="Z958" s="59">
        <v>100</v>
      </c>
      <c r="AA958" s="59">
        <v>34</v>
      </c>
    </row>
    <row r="959" spans="1:27" x14ac:dyDescent="0.35">
      <c r="A959" s="59"/>
      <c r="B959" s="59"/>
      <c r="C959" s="59">
        <f>P959*Mitigations!$J$10</f>
        <v>11.6</v>
      </c>
      <c r="D959" s="59">
        <f>Q959*Mitigations!$J$10</f>
        <v>7.8</v>
      </c>
      <c r="E959" s="59">
        <f>R959*Mitigations!$J$10</f>
        <v>9.5399999999999991</v>
      </c>
      <c r="F959" s="59">
        <f>S959*Mitigations!$J$10</f>
        <v>6.9300000000000006</v>
      </c>
      <c r="G959" s="59">
        <f>T959*Mitigations!$K$10</f>
        <v>3</v>
      </c>
      <c r="H959" s="59">
        <f>U959*Mitigations!$K$10</f>
        <v>1</v>
      </c>
      <c r="I959" s="59">
        <f>V959*Mitigations!$K$10</f>
        <v>1</v>
      </c>
      <c r="J959" s="59">
        <f>W959*Mitigations!$K$10</f>
        <v>3</v>
      </c>
      <c r="K959" s="59">
        <f>X959*Mitigations!$L$10</f>
        <v>151</v>
      </c>
      <c r="L959" s="59">
        <f>Y959*Mitigations!$L$10</f>
        <v>29</v>
      </c>
      <c r="M959" s="59">
        <f>Z959*Mitigations!$L$10</f>
        <v>73</v>
      </c>
      <c r="N959" s="59">
        <f>AA959*Mitigations!$L$10</f>
        <v>37</v>
      </c>
      <c r="O959" s="59"/>
      <c r="P959" s="59">
        <v>11.6</v>
      </c>
      <c r="Q959" s="59">
        <v>7.8</v>
      </c>
      <c r="R959" s="59">
        <v>9.5399999999999991</v>
      </c>
      <c r="S959" s="59">
        <v>6.9300000000000006</v>
      </c>
      <c r="T959" s="59">
        <v>3</v>
      </c>
      <c r="U959" s="59">
        <v>1</v>
      </c>
      <c r="V959" s="59">
        <v>1</v>
      </c>
      <c r="W959" s="59">
        <v>3</v>
      </c>
      <c r="X959" s="59">
        <v>151</v>
      </c>
      <c r="Y959" s="59">
        <v>29</v>
      </c>
      <c r="Z959" s="59">
        <v>73</v>
      </c>
      <c r="AA959" s="59">
        <v>37</v>
      </c>
    </row>
    <row r="960" spans="1:27" x14ac:dyDescent="0.35">
      <c r="A960" s="59"/>
      <c r="B960" s="59"/>
      <c r="C960" s="59">
        <f>P960*Mitigations!$J$10</f>
        <v>11</v>
      </c>
      <c r="D960" s="59">
        <f>Q960*Mitigations!$J$10</f>
        <v>9.3000000000000007</v>
      </c>
      <c r="E960" s="59">
        <f>R960*Mitigations!$J$10</f>
        <v>13.32</v>
      </c>
      <c r="F960" s="59">
        <f>S960*Mitigations!$J$10</f>
        <v>7.4700000000000006</v>
      </c>
      <c r="G960" s="59">
        <f>T960*Mitigations!$K$10</f>
        <v>10</v>
      </c>
      <c r="H960" s="59">
        <f>U960*Mitigations!$K$10</f>
        <v>8</v>
      </c>
      <c r="I960" s="59">
        <f>V960*Mitigations!$K$10</f>
        <v>5</v>
      </c>
      <c r="J960" s="59">
        <f>W960*Mitigations!$K$10</f>
        <v>8</v>
      </c>
      <c r="K960" s="59">
        <f>X960*Mitigations!$L$10</f>
        <v>90</v>
      </c>
      <c r="L960" s="59">
        <f>Y960*Mitigations!$L$10</f>
        <v>37</v>
      </c>
      <c r="M960" s="59">
        <f>Z960*Mitigations!$L$10</f>
        <v>104</v>
      </c>
      <c r="N960" s="59">
        <f>AA960*Mitigations!$L$10</f>
        <v>96</v>
      </c>
      <c r="O960" s="59"/>
      <c r="P960" s="59">
        <v>11</v>
      </c>
      <c r="Q960" s="59">
        <v>9.3000000000000007</v>
      </c>
      <c r="R960" s="59">
        <v>13.32</v>
      </c>
      <c r="S960" s="59">
        <v>7.4700000000000006</v>
      </c>
      <c r="T960" s="59">
        <v>10</v>
      </c>
      <c r="U960" s="59">
        <v>8</v>
      </c>
      <c r="V960" s="59">
        <v>5</v>
      </c>
      <c r="W960" s="59">
        <v>8</v>
      </c>
      <c r="X960" s="59">
        <v>90</v>
      </c>
      <c r="Y960" s="59">
        <v>37</v>
      </c>
      <c r="Z960" s="59">
        <v>104</v>
      </c>
      <c r="AA960" s="59">
        <v>96</v>
      </c>
    </row>
    <row r="961" spans="1:27" x14ac:dyDescent="0.35">
      <c r="A961" s="59"/>
      <c r="B961" s="59"/>
      <c r="C961" s="59">
        <f>P961*Mitigations!$J$10</f>
        <v>7.2</v>
      </c>
      <c r="D961" s="59">
        <f>Q961*Mitigations!$J$10</f>
        <v>6.9</v>
      </c>
      <c r="E961" s="59">
        <f>R961*Mitigations!$J$10</f>
        <v>8.19</v>
      </c>
      <c r="F961" s="59">
        <f>S961*Mitigations!$J$10</f>
        <v>6.12</v>
      </c>
      <c r="G961" s="59">
        <f>T961*Mitigations!$K$10</f>
        <v>1</v>
      </c>
      <c r="H961" s="59">
        <f>U961*Mitigations!$K$10</f>
        <v>3</v>
      </c>
      <c r="I961" s="59">
        <f>V961*Mitigations!$K$10</f>
        <v>6</v>
      </c>
      <c r="J961" s="59">
        <f>W961*Mitigations!$K$10</f>
        <v>3</v>
      </c>
      <c r="K961" s="59">
        <f>X961*Mitigations!$L$10</f>
        <v>117</v>
      </c>
      <c r="L961" s="59">
        <f>Y961*Mitigations!$L$10</f>
        <v>31</v>
      </c>
      <c r="M961" s="59">
        <f>Z961*Mitigations!$L$10</f>
        <v>77</v>
      </c>
      <c r="N961" s="59">
        <f>AA961*Mitigations!$L$10</f>
        <v>31</v>
      </c>
      <c r="O961" s="59"/>
      <c r="P961" s="59">
        <v>7.2</v>
      </c>
      <c r="Q961" s="59">
        <v>6.9</v>
      </c>
      <c r="R961" s="59">
        <v>8.19</v>
      </c>
      <c r="S961" s="59">
        <v>6.12</v>
      </c>
      <c r="T961" s="59">
        <v>1</v>
      </c>
      <c r="U961" s="59">
        <v>3</v>
      </c>
      <c r="V961" s="59">
        <v>6</v>
      </c>
      <c r="W961" s="59">
        <v>3</v>
      </c>
      <c r="X961" s="59">
        <v>117</v>
      </c>
      <c r="Y961" s="59">
        <v>31</v>
      </c>
      <c r="Z961" s="59">
        <v>77</v>
      </c>
      <c r="AA961" s="59">
        <v>31</v>
      </c>
    </row>
    <row r="962" spans="1:27" x14ac:dyDescent="0.35">
      <c r="A962" s="59"/>
      <c r="B962" s="59"/>
      <c r="C962" s="59">
        <f>P962*Mitigations!$J$10</f>
        <v>11.5</v>
      </c>
      <c r="D962" s="59">
        <f>Q962*Mitigations!$J$10</f>
        <v>7.7</v>
      </c>
      <c r="E962" s="59">
        <f>R962*Mitigations!$J$10</f>
        <v>8.64</v>
      </c>
      <c r="F962" s="59">
        <f>S962*Mitigations!$J$10</f>
        <v>7.29</v>
      </c>
      <c r="G962" s="59">
        <f>T962*Mitigations!$K$10</f>
        <v>8</v>
      </c>
      <c r="H962" s="59">
        <f>U962*Mitigations!$K$10</f>
        <v>6</v>
      </c>
      <c r="I962" s="59">
        <f>V962*Mitigations!$K$10</f>
        <v>2</v>
      </c>
      <c r="J962" s="59">
        <f>W962*Mitigations!$K$10</f>
        <v>6</v>
      </c>
      <c r="K962" s="59">
        <f>X962*Mitigations!$L$10</f>
        <v>108</v>
      </c>
      <c r="L962" s="59">
        <f>Y962*Mitigations!$L$10</f>
        <v>31</v>
      </c>
      <c r="M962" s="59">
        <f>Z962*Mitigations!$L$10</f>
        <v>39</v>
      </c>
      <c r="N962" s="59">
        <f>AA962*Mitigations!$L$10</f>
        <v>39</v>
      </c>
      <c r="O962" s="59"/>
      <c r="P962" s="59">
        <v>11.5</v>
      </c>
      <c r="Q962" s="59">
        <v>7.7</v>
      </c>
      <c r="R962" s="59">
        <v>8.64</v>
      </c>
      <c r="S962" s="59">
        <v>7.29</v>
      </c>
      <c r="T962" s="59">
        <v>8</v>
      </c>
      <c r="U962" s="59">
        <v>6</v>
      </c>
      <c r="V962" s="59">
        <v>2</v>
      </c>
      <c r="W962" s="59">
        <v>6</v>
      </c>
      <c r="X962" s="59">
        <v>108</v>
      </c>
      <c r="Y962" s="59">
        <v>31</v>
      </c>
      <c r="Z962" s="59">
        <v>39</v>
      </c>
      <c r="AA962" s="59">
        <v>39</v>
      </c>
    </row>
    <row r="963" spans="1:27" x14ac:dyDescent="0.35">
      <c r="A963" s="59"/>
      <c r="B963" s="59"/>
      <c r="C963" s="59">
        <f>P963*Mitigations!$J$10</f>
        <v>11.3</v>
      </c>
      <c r="D963" s="59">
        <f>Q963*Mitigations!$J$10</f>
        <v>8.1999999999999993</v>
      </c>
      <c r="E963" s="59">
        <f>R963*Mitigations!$J$10</f>
        <v>8.2799999999999994</v>
      </c>
      <c r="F963" s="59">
        <f>S963*Mitigations!$J$10</f>
        <v>8.4600000000000009</v>
      </c>
      <c r="G963" s="59">
        <f>T963*Mitigations!$K$10</f>
        <v>8</v>
      </c>
      <c r="H963" s="59">
        <f>U963*Mitigations!$K$10</f>
        <v>2</v>
      </c>
      <c r="I963" s="59">
        <f>V963*Mitigations!$K$10</f>
        <v>1</v>
      </c>
      <c r="J963" s="59">
        <f>W963*Mitigations!$K$10</f>
        <v>5</v>
      </c>
      <c r="K963" s="59">
        <f>X963*Mitigations!$L$10</f>
        <v>71</v>
      </c>
      <c r="L963" s="59">
        <f>Y963*Mitigations!$L$10</f>
        <v>47</v>
      </c>
      <c r="M963" s="59">
        <f>Z963*Mitigations!$L$10</f>
        <v>76</v>
      </c>
      <c r="N963" s="59">
        <f>AA963*Mitigations!$L$10</f>
        <v>50</v>
      </c>
      <c r="O963" s="59"/>
      <c r="P963" s="59">
        <v>11.3</v>
      </c>
      <c r="Q963" s="59">
        <v>8.1999999999999993</v>
      </c>
      <c r="R963" s="59">
        <v>8.2799999999999994</v>
      </c>
      <c r="S963" s="59">
        <v>8.4600000000000009</v>
      </c>
      <c r="T963" s="59">
        <v>8</v>
      </c>
      <c r="U963" s="59">
        <v>2</v>
      </c>
      <c r="V963" s="59">
        <v>1</v>
      </c>
      <c r="W963" s="59">
        <v>5</v>
      </c>
      <c r="X963" s="59">
        <v>71</v>
      </c>
      <c r="Y963" s="59">
        <v>47</v>
      </c>
      <c r="Z963" s="59">
        <v>76</v>
      </c>
      <c r="AA963" s="59">
        <v>50</v>
      </c>
    </row>
    <row r="964" spans="1:27" x14ac:dyDescent="0.35">
      <c r="A964" s="59"/>
      <c r="B964" s="59"/>
      <c r="C964" s="59">
        <f>P964*Mitigations!$J$10</f>
        <v>11.5</v>
      </c>
      <c r="D964" s="59">
        <f>Q964*Mitigations!$J$10</f>
        <v>7.6</v>
      </c>
      <c r="E964" s="59">
        <f>R964*Mitigations!$J$10</f>
        <v>12.06</v>
      </c>
      <c r="F964" s="59">
        <f>S964*Mitigations!$J$10</f>
        <v>6.75</v>
      </c>
      <c r="G964" s="59">
        <f>T964*Mitigations!$K$10</f>
        <v>4</v>
      </c>
      <c r="H964" s="59">
        <f>U964*Mitigations!$K$10</f>
        <v>3</v>
      </c>
      <c r="I964" s="59">
        <f>V964*Mitigations!$K$10</f>
        <v>6</v>
      </c>
      <c r="J964" s="59">
        <f>W964*Mitigations!$K$10</f>
        <v>5</v>
      </c>
      <c r="K964" s="59">
        <f>X964*Mitigations!$L$10</f>
        <v>116</v>
      </c>
      <c r="L964" s="59">
        <f>Y964*Mitigations!$L$10</f>
        <v>45</v>
      </c>
      <c r="M964" s="59">
        <f>Z964*Mitigations!$L$10</f>
        <v>44</v>
      </c>
      <c r="N964" s="59">
        <f>AA964*Mitigations!$L$10</f>
        <v>73</v>
      </c>
      <c r="O964" s="59"/>
      <c r="P964" s="59">
        <v>11.5</v>
      </c>
      <c r="Q964" s="59">
        <v>7.6</v>
      </c>
      <c r="R964" s="59">
        <v>12.06</v>
      </c>
      <c r="S964" s="59">
        <v>6.75</v>
      </c>
      <c r="T964" s="59">
        <v>4</v>
      </c>
      <c r="U964" s="59">
        <v>3</v>
      </c>
      <c r="V964" s="59">
        <v>6</v>
      </c>
      <c r="W964" s="59">
        <v>5</v>
      </c>
      <c r="X964" s="59">
        <v>116</v>
      </c>
      <c r="Y964" s="59">
        <v>45</v>
      </c>
      <c r="Z964" s="59">
        <v>44</v>
      </c>
      <c r="AA964" s="59">
        <v>73</v>
      </c>
    </row>
    <row r="965" spans="1:27" x14ac:dyDescent="0.35">
      <c r="A965" s="59"/>
      <c r="B965" s="59"/>
      <c r="C965" s="59">
        <f>P965*Mitigations!$J$10</f>
        <v>9.6</v>
      </c>
      <c r="D965" s="59">
        <f>Q965*Mitigations!$J$10</f>
        <v>7.8</v>
      </c>
      <c r="E965" s="59">
        <f>R965*Mitigations!$J$10</f>
        <v>5.9399999999999995</v>
      </c>
      <c r="F965" s="59">
        <f>S965*Mitigations!$J$10</f>
        <v>7.5600000000000005</v>
      </c>
      <c r="G965" s="59">
        <f>T965*Mitigations!$K$10</f>
        <v>2</v>
      </c>
      <c r="H965" s="59">
        <f>U965*Mitigations!$K$10</f>
        <v>4</v>
      </c>
      <c r="I965" s="59">
        <f>V965*Mitigations!$K$10</f>
        <v>3</v>
      </c>
      <c r="J965" s="59">
        <f>W965*Mitigations!$K$10</f>
        <v>6</v>
      </c>
      <c r="K965" s="59">
        <f>X965*Mitigations!$L$10</f>
        <v>277</v>
      </c>
      <c r="L965" s="59">
        <f>Y965*Mitigations!$L$10</f>
        <v>31</v>
      </c>
      <c r="M965" s="59">
        <f>Z965*Mitigations!$L$10</f>
        <v>80</v>
      </c>
      <c r="N965" s="59">
        <f>AA965*Mitigations!$L$10</f>
        <v>43</v>
      </c>
      <c r="O965" s="59"/>
      <c r="P965" s="59">
        <v>9.6</v>
      </c>
      <c r="Q965" s="59">
        <v>7.8</v>
      </c>
      <c r="R965" s="59">
        <v>5.9399999999999995</v>
      </c>
      <c r="S965" s="59">
        <v>7.5600000000000005</v>
      </c>
      <c r="T965" s="59">
        <v>2</v>
      </c>
      <c r="U965" s="59">
        <v>4</v>
      </c>
      <c r="V965" s="59">
        <v>3</v>
      </c>
      <c r="W965" s="59">
        <v>6</v>
      </c>
      <c r="X965" s="59">
        <v>277</v>
      </c>
      <c r="Y965" s="59">
        <v>31</v>
      </c>
      <c r="Z965" s="59">
        <v>80</v>
      </c>
      <c r="AA965" s="59">
        <v>43</v>
      </c>
    </row>
    <row r="966" spans="1:27" x14ac:dyDescent="0.35">
      <c r="A966" s="59"/>
      <c r="B966" s="59"/>
      <c r="C966" s="59">
        <f>P966*Mitigations!$J$10</f>
        <v>9.5</v>
      </c>
      <c r="D966" s="59">
        <f>Q966*Mitigations!$J$10</f>
        <v>8.6</v>
      </c>
      <c r="E966" s="59">
        <f>R966*Mitigations!$J$10</f>
        <v>7.4700000000000006</v>
      </c>
      <c r="F966" s="59">
        <f>S966*Mitigations!$J$10</f>
        <v>8.370000000000001</v>
      </c>
      <c r="G966" s="59">
        <f>T966*Mitigations!$K$10</f>
        <v>3</v>
      </c>
      <c r="H966" s="59">
        <f>U966*Mitigations!$K$10</f>
        <v>1</v>
      </c>
      <c r="I966" s="59">
        <f>V966*Mitigations!$K$10</f>
        <v>3</v>
      </c>
      <c r="J966" s="59">
        <f>W966*Mitigations!$K$10</f>
        <v>5</v>
      </c>
      <c r="K966" s="59">
        <f>X966*Mitigations!$L$10</f>
        <v>112</v>
      </c>
      <c r="L966" s="59">
        <f>Y966*Mitigations!$L$10</f>
        <v>17</v>
      </c>
      <c r="M966" s="59">
        <f>Z966*Mitigations!$L$10</f>
        <v>83</v>
      </c>
      <c r="N966" s="59">
        <f>AA966*Mitigations!$L$10</f>
        <v>55</v>
      </c>
      <c r="O966" s="59"/>
      <c r="P966" s="59">
        <v>9.5</v>
      </c>
      <c r="Q966" s="59">
        <v>8.6</v>
      </c>
      <c r="R966" s="59">
        <v>7.4700000000000006</v>
      </c>
      <c r="S966" s="59">
        <v>8.370000000000001</v>
      </c>
      <c r="T966" s="59">
        <v>3</v>
      </c>
      <c r="U966" s="59">
        <v>1</v>
      </c>
      <c r="V966" s="59">
        <v>3</v>
      </c>
      <c r="W966" s="59">
        <v>5</v>
      </c>
      <c r="X966" s="59">
        <v>112</v>
      </c>
      <c r="Y966" s="59">
        <v>17</v>
      </c>
      <c r="Z966" s="59">
        <v>83</v>
      </c>
      <c r="AA966" s="59">
        <v>55</v>
      </c>
    </row>
    <row r="967" spans="1:27" x14ac:dyDescent="0.35">
      <c r="A967" s="59"/>
      <c r="B967" s="59"/>
      <c r="C967" s="59">
        <f>P967*Mitigations!$J$10</f>
        <v>12.8</v>
      </c>
      <c r="D967" s="59">
        <f>Q967*Mitigations!$J$10</f>
        <v>7.9</v>
      </c>
      <c r="E967" s="59">
        <f>R967*Mitigations!$J$10</f>
        <v>8.64</v>
      </c>
      <c r="F967" s="59">
        <f>S967*Mitigations!$J$10</f>
        <v>8.4600000000000009</v>
      </c>
      <c r="G967" s="59">
        <f>T967*Mitigations!$K$10</f>
        <v>4</v>
      </c>
      <c r="H967" s="59">
        <f>U967*Mitigations!$K$10</f>
        <v>3</v>
      </c>
      <c r="I967" s="59">
        <f>V967*Mitigations!$K$10</f>
        <v>8</v>
      </c>
      <c r="J967" s="59">
        <f>W967*Mitigations!$K$10</f>
        <v>4</v>
      </c>
      <c r="K967" s="59">
        <f>X967*Mitigations!$L$10</f>
        <v>143</v>
      </c>
      <c r="L967" s="59">
        <f>Y967*Mitigations!$L$10</f>
        <v>37</v>
      </c>
      <c r="M967" s="59">
        <f>Z967*Mitigations!$L$10</f>
        <v>38</v>
      </c>
      <c r="N967" s="59">
        <f>AA967*Mitigations!$L$10</f>
        <v>60</v>
      </c>
      <c r="O967" s="59"/>
      <c r="P967" s="59">
        <v>12.8</v>
      </c>
      <c r="Q967" s="59">
        <v>7.9</v>
      </c>
      <c r="R967" s="59">
        <v>8.64</v>
      </c>
      <c r="S967" s="59">
        <v>8.4600000000000009</v>
      </c>
      <c r="T967" s="59">
        <v>4</v>
      </c>
      <c r="U967" s="59">
        <v>3</v>
      </c>
      <c r="V967" s="59">
        <v>8</v>
      </c>
      <c r="W967" s="59">
        <v>4</v>
      </c>
      <c r="X967" s="59">
        <v>143</v>
      </c>
      <c r="Y967" s="59">
        <v>37</v>
      </c>
      <c r="Z967" s="59">
        <v>38</v>
      </c>
      <c r="AA967" s="59">
        <v>60</v>
      </c>
    </row>
    <row r="968" spans="1:27" x14ac:dyDescent="0.35">
      <c r="A968" s="59"/>
      <c r="B968" s="59"/>
      <c r="C968" s="59">
        <f>P968*Mitigations!$J$10</f>
        <v>12.9</v>
      </c>
      <c r="D968" s="59">
        <f>Q968*Mitigations!$J$10</f>
        <v>7.5</v>
      </c>
      <c r="E968" s="59">
        <f>R968*Mitigations!$J$10</f>
        <v>9.2700000000000014</v>
      </c>
      <c r="F968" s="59">
        <f>S968*Mitigations!$J$10</f>
        <v>7.38</v>
      </c>
      <c r="G968" s="59">
        <f>T968*Mitigations!$K$10</f>
        <v>7</v>
      </c>
      <c r="H968" s="59">
        <f>U968*Mitigations!$K$10</f>
        <v>5</v>
      </c>
      <c r="I968" s="59">
        <f>V968*Mitigations!$K$10</f>
        <v>0</v>
      </c>
      <c r="J968" s="59">
        <f>W968*Mitigations!$K$10</f>
        <v>4</v>
      </c>
      <c r="K968" s="59">
        <f>X968*Mitigations!$L$10</f>
        <v>167</v>
      </c>
      <c r="L968" s="59">
        <f>Y968*Mitigations!$L$10</f>
        <v>20</v>
      </c>
      <c r="M968" s="59">
        <f>Z968*Mitigations!$L$10</f>
        <v>39</v>
      </c>
      <c r="N968" s="59">
        <f>AA968*Mitigations!$L$10</f>
        <v>77</v>
      </c>
      <c r="O968" s="59"/>
      <c r="P968" s="59">
        <v>12.9</v>
      </c>
      <c r="Q968" s="59">
        <v>7.5</v>
      </c>
      <c r="R968" s="59">
        <v>9.2700000000000014</v>
      </c>
      <c r="S968" s="59">
        <v>7.38</v>
      </c>
      <c r="T968" s="59">
        <v>7</v>
      </c>
      <c r="U968" s="59">
        <v>5</v>
      </c>
      <c r="V968" s="59">
        <v>0</v>
      </c>
      <c r="W968" s="59">
        <v>4</v>
      </c>
      <c r="X968" s="59">
        <v>167</v>
      </c>
      <c r="Y968" s="59">
        <v>20</v>
      </c>
      <c r="Z968" s="59">
        <v>39</v>
      </c>
      <c r="AA968" s="59">
        <v>77</v>
      </c>
    </row>
    <row r="969" spans="1:27" x14ac:dyDescent="0.35">
      <c r="A969" s="59"/>
      <c r="B969" s="59"/>
      <c r="C969" s="59">
        <f>P969*Mitigations!$J$10</f>
        <v>9.1</v>
      </c>
      <c r="D969" s="59">
        <f>Q969*Mitigations!$J$10</f>
        <v>10.3</v>
      </c>
      <c r="E969" s="59">
        <f>R969*Mitigations!$J$10</f>
        <v>6.48</v>
      </c>
      <c r="F969" s="59">
        <f>S969*Mitigations!$J$10</f>
        <v>6.66</v>
      </c>
      <c r="G969" s="59">
        <f>T969*Mitigations!$K$10</f>
        <v>5</v>
      </c>
      <c r="H969" s="59">
        <f>U969*Mitigations!$K$10</f>
        <v>3</v>
      </c>
      <c r="I969" s="59">
        <f>V969*Mitigations!$K$10</f>
        <v>5</v>
      </c>
      <c r="J969" s="59">
        <f>W969*Mitigations!$K$10</f>
        <v>6</v>
      </c>
      <c r="K969" s="59">
        <f>X969*Mitigations!$L$10</f>
        <v>154</v>
      </c>
      <c r="L969" s="59">
        <f>Y969*Mitigations!$L$10</f>
        <v>17</v>
      </c>
      <c r="M969" s="59">
        <f>Z969*Mitigations!$L$10</f>
        <v>78</v>
      </c>
      <c r="N969" s="59">
        <f>AA969*Mitigations!$L$10</f>
        <v>48</v>
      </c>
      <c r="O969" s="59"/>
      <c r="P969" s="59">
        <v>9.1</v>
      </c>
      <c r="Q969" s="59">
        <v>10.3</v>
      </c>
      <c r="R969" s="59">
        <v>6.48</v>
      </c>
      <c r="S969" s="59">
        <v>6.66</v>
      </c>
      <c r="T969" s="59">
        <v>5</v>
      </c>
      <c r="U969" s="59">
        <v>3</v>
      </c>
      <c r="V969" s="59">
        <v>5</v>
      </c>
      <c r="W969" s="59">
        <v>6</v>
      </c>
      <c r="X969" s="59">
        <v>154</v>
      </c>
      <c r="Y969" s="59">
        <v>17</v>
      </c>
      <c r="Z969" s="59">
        <v>78</v>
      </c>
      <c r="AA969" s="59">
        <v>48</v>
      </c>
    </row>
    <row r="970" spans="1:27" x14ac:dyDescent="0.35">
      <c r="A970" s="59"/>
      <c r="B970" s="59"/>
      <c r="C970" s="59">
        <f>P970*Mitigations!$J$10</f>
        <v>8.1</v>
      </c>
      <c r="D970" s="59">
        <f>Q970*Mitigations!$J$10</f>
        <v>9.9</v>
      </c>
      <c r="E970" s="59">
        <f>R970*Mitigations!$J$10</f>
        <v>7.65</v>
      </c>
      <c r="F970" s="59">
        <f>S970*Mitigations!$J$10</f>
        <v>8.5500000000000007</v>
      </c>
      <c r="G970" s="59">
        <f>T970*Mitigations!$K$10</f>
        <v>9</v>
      </c>
      <c r="H970" s="59">
        <f>U970*Mitigations!$K$10</f>
        <v>4</v>
      </c>
      <c r="I970" s="59">
        <f>V970*Mitigations!$K$10</f>
        <v>5</v>
      </c>
      <c r="J970" s="59">
        <f>W970*Mitigations!$K$10</f>
        <v>4</v>
      </c>
      <c r="K970" s="59">
        <f>X970*Mitigations!$L$10</f>
        <v>183</v>
      </c>
      <c r="L970" s="59">
        <f>Y970*Mitigations!$L$10</f>
        <v>17</v>
      </c>
      <c r="M970" s="59">
        <f>Z970*Mitigations!$L$10</f>
        <v>110</v>
      </c>
      <c r="N970" s="59">
        <f>AA970*Mitigations!$L$10</f>
        <v>31</v>
      </c>
      <c r="O970" s="59"/>
      <c r="P970" s="59">
        <v>8.1</v>
      </c>
      <c r="Q970" s="59">
        <v>9.9</v>
      </c>
      <c r="R970" s="59">
        <v>7.65</v>
      </c>
      <c r="S970" s="59">
        <v>8.5500000000000007</v>
      </c>
      <c r="T970" s="59">
        <v>9</v>
      </c>
      <c r="U970" s="59">
        <v>4</v>
      </c>
      <c r="V970" s="59">
        <v>5</v>
      </c>
      <c r="W970" s="59">
        <v>4</v>
      </c>
      <c r="X970" s="59">
        <v>183</v>
      </c>
      <c r="Y970" s="59">
        <v>17</v>
      </c>
      <c r="Z970" s="59">
        <v>110</v>
      </c>
      <c r="AA970" s="59">
        <v>31</v>
      </c>
    </row>
    <row r="971" spans="1:27" x14ac:dyDescent="0.35">
      <c r="A971" s="59"/>
      <c r="B971" s="59"/>
      <c r="C971" s="59">
        <f>P971*Mitigations!$J$10</f>
        <v>19.899999999999999</v>
      </c>
      <c r="D971" s="59">
        <f>Q971*Mitigations!$J$10</f>
        <v>7.4</v>
      </c>
      <c r="E971" s="59">
        <f>R971*Mitigations!$J$10</f>
        <v>10.26</v>
      </c>
      <c r="F971" s="59">
        <f>S971*Mitigations!$J$10</f>
        <v>5.7600000000000007</v>
      </c>
      <c r="G971" s="59">
        <f>T971*Mitigations!$K$10</f>
        <v>8</v>
      </c>
      <c r="H971" s="59">
        <f>U971*Mitigations!$K$10</f>
        <v>2</v>
      </c>
      <c r="I971" s="59">
        <f>V971*Mitigations!$K$10</f>
        <v>5</v>
      </c>
      <c r="J971" s="59">
        <f>W971*Mitigations!$K$10</f>
        <v>2</v>
      </c>
      <c r="K971" s="59">
        <f>X971*Mitigations!$L$10</f>
        <v>194</v>
      </c>
      <c r="L971" s="59">
        <f>Y971*Mitigations!$L$10</f>
        <v>40</v>
      </c>
      <c r="M971" s="59">
        <f>Z971*Mitigations!$L$10</f>
        <v>78</v>
      </c>
      <c r="N971" s="59">
        <f>AA971*Mitigations!$L$10</f>
        <v>31</v>
      </c>
      <c r="O971" s="59"/>
      <c r="P971" s="59">
        <v>19.899999999999999</v>
      </c>
      <c r="Q971" s="59">
        <v>7.4</v>
      </c>
      <c r="R971" s="59">
        <v>10.26</v>
      </c>
      <c r="S971" s="59">
        <v>5.7600000000000007</v>
      </c>
      <c r="T971" s="59">
        <v>8</v>
      </c>
      <c r="U971" s="59">
        <v>2</v>
      </c>
      <c r="V971" s="59">
        <v>5</v>
      </c>
      <c r="W971" s="59">
        <v>2</v>
      </c>
      <c r="X971" s="59">
        <v>194</v>
      </c>
      <c r="Y971" s="59">
        <v>40</v>
      </c>
      <c r="Z971" s="59">
        <v>78</v>
      </c>
      <c r="AA971" s="59">
        <v>31</v>
      </c>
    </row>
    <row r="972" spans="1:27" x14ac:dyDescent="0.35">
      <c r="A972" s="59"/>
      <c r="B972" s="59"/>
      <c r="C972" s="59">
        <f>P972*Mitigations!$J$10</f>
        <v>15.7</v>
      </c>
      <c r="D972" s="59">
        <f>Q972*Mitigations!$J$10</f>
        <v>7.9</v>
      </c>
      <c r="E972" s="59">
        <f>R972*Mitigations!$J$10</f>
        <v>8.82</v>
      </c>
      <c r="F972" s="59">
        <f>S972*Mitigations!$J$10</f>
        <v>7.8299999999999992</v>
      </c>
      <c r="G972" s="59">
        <f>T972*Mitigations!$K$10</f>
        <v>7</v>
      </c>
      <c r="H972" s="59">
        <f>U972*Mitigations!$K$10</f>
        <v>3</v>
      </c>
      <c r="I972" s="59">
        <f>V972*Mitigations!$K$10</f>
        <v>2</v>
      </c>
      <c r="J972" s="59">
        <f>W972*Mitigations!$K$10</f>
        <v>7</v>
      </c>
      <c r="K972" s="59">
        <f>X972*Mitigations!$L$10</f>
        <v>144</v>
      </c>
      <c r="L972" s="59">
        <f>Y972*Mitigations!$L$10</f>
        <v>42</v>
      </c>
      <c r="M972" s="59">
        <f>Z972*Mitigations!$L$10</f>
        <v>67</v>
      </c>
      <c r="N972" s="59">
        <f>AA972*Mitigations!$L$10</f>
        <v>156</v>
      </c>
      <c r="O972" s="59"/>
      <c r="P972" s="59">
        <v>15.7</v>
      </c>
      <c r="Q972" s="59">
        <v>7.9</v>
      </c>
      <c r="R972" s="59">
        <v>8.82</v>
      </c>
      <c r="S972" s="59">
        <v>7.8299999999999992</v>
      </c>
      <c r="T972" s="59">
        <v>7</v>
      </c>
      <c r="U972" s="59">
        <v>3</v>
      </c>
      <c r="V972" s="59">
        <v>2</v>
      </c>
      <c r="W972" s="59">
        <v>7</v>
      </c>
      <c r="X972" s="59">
        <v>144</v>
      </c>
      <c r="Y972" s="59">
        <v>42</v>
      </c>
      <c r="Z972" s="59">
        <v>67</v>
      </c>
      <c r="AA972" s="59">
        <v>156</v>
      </c>
    </row>
    <row r="973" spans="1:27" x14ac:dyDescent="0.35">
      <c r="A973" s="59"/>
      <c r="B973" s="59"/>
      <c r="C973" s="59">
        <f>P973*Mitigations!$J$10</f>
        <v>7.6</v>
      </c>
      <c r="D973" s="59">
        <f>Q973*Mitigations!$J$10</f>
        <v>7.9</v>
      </c>
      <c r="E973" s="59">
        <f>R973*Mitigations!$J$10</f>
        <v>12.78</v>
      </c>
      <c r="F973" s="59">
        <f>S973*Mitigations!$J$10</f>
        <v>9.09</v>
      </c>
      <c r="G973" s="59">
        <f>T973*Mitigations!$K$10</f>
        <v>7</v>
      </c>
      <c r="H973" s="59">
        <f>U973*Mitigations!$K$10</f>
        <v>3</v>
      </c>
      <c r="I973" s="59">
        <f>V973*Mitigations!$K$10</f>
        <v>3</v>
      </c>
      <c r="J973" s="59">
        <f>W973*Mitigations!$K$10</f>
        <v>4</v>
      </c>
      <c r="K973" s="59">
        <f>X973*Mitigations!$L$10</f>
        <v>226</v>
      </c>
      <c r="L973" s="59">
        <f>Y973*Mitigations!$L$10</f>
        <v>45</v>
      </c>
      <c r="M973" s="59">
        <f>Z973*Mitigations!$L$10</f>
        <v>63</v>
      </c>
      <c r="N973" s="59">
        <f>AA973*Mitigations!$L$10</f>
        <v>28</v>
      </c>
      <c r="O973" s="59"/>
      <c r="P973" s="59">
        <v>7.6</v>
      </c>
      <c r="Q973" s="59">
        <v>7.9</v>
      </c>
      <c r="R973" s="59">
        <v>12.78</v>
      </c>
      <c r="S973" s="59">
        <v>9.09</v>
      </c>
      <c r="T973" s="59">
        <v>7</v>
      </c>
      <c r="U973" s="59">
        <v>3</v>
      </c>
      <c r="V973" s="59">
        <v>3</v>
      </c>
      <c r="W973" s="59">
        <v>4</v>
      </c>
      <c r="X973" s="59">
        <v>226</v>
      </c>
      <c r="Y973" s="59">
        <v>45</v>
      </c>
      <c r="Z973" s="59">
        <v>63</v>
      </c>
      <c r="AA973" s="59">
        <v>28</v>
      </c>
    </row>
    <row r="974" spans="1:27" x14ac:dyDescent="0.35">
      <c r="A974" s="59"/>
      <c r="B974" s="59"/>
      <c r="C974" s="59">
        <f>P974*Mitigations!$J$10</f>
        <v>10.199999999999999</v>
      </c>
      <c r="D974" s="59">
        <f>Q974*Mitigations!$J$10</f>
        <v>9.5</v>
      </c>
      <c r="E974" s="59">
        <f>R974*Mitigations!$J$10</f>
        <v>9.629999999999999</v>
      </c>
      <c r="F974" s="59">
        <f>S974*Mitigations!$J$10</f>
        <v>8.19</v>
      </c>
      <c r="G974" s="59">
        <f>T974*Mitigations!$K$10</f>
        <v>7</v>
      </c>
      <c r="H974" s="59">
        <f>U974*Mitigations!$K$10</f>
        <v>6</v>
      </c>
      <c r="I974" s="59">
        <f>V974*Mitigations!$K$10</f>
        <v>3</v>
      </c>
      <c r="J974" s="59">
        <f>W974*Mitigations!$K$10</f>
        <v>3</v>
      </c>
      <c r="K974" s="59">
        <f>X974*Mitigations!$L$10</f>
        <v>155</v>
      </c>
      <c r="L974" s="59">
        <f>Y974*Mitigations!$L$10</f>
        <v>25</v>
      </c>
      <c r="M974" s="59">
        <f>Z974*Mitigations!$L$10</f>
        <v>40</v>
      </c>
      <c r="N974" s="59">
        <f>AA974*Mitigations!$L$10</f>
        <v>48</v>
      </c>
      <c r="O974" s="59"/>
      <c r="P974" s="59">
        <v>10.199999999999999</v>
      </c>
      <c r="Q974" s="59">
        <v>9.5</v>
      </c>
      <c r="R974" s="59">
        <v>9.629999999999999</v>
      </c>
      <c r="S974" s="59">
        <v>8.19</v>
      </c>
      <c r="T974" s="59">
        <v>7</v>
      </c>
      <c r="U974" s="59">
        <v>6</v>
      </c>
      <c r="V974" s="59">
        <v>3</v>
      </c>
      <c r="W974" s="59">
        <v>3</v>
      </c>
      <c r="X974" s="59">
        <v>155</v>
      </c>
      <c r="Y974" s="59">
        <v>25</v>
      </c>
      <c r="Z974" s="59">
        <v>40</v>
      </c>
      <c r="AA974" s="59">
        <v>48</v>
      </c>
    </row>
    <row r="975" spans="1:27" x14ac:dyDescent="0.35">
      <c r="A975" s="59"/>
      <c r="B975" s="59"/>
      <c r="C975" s="59">
        <f>P975*Mitigations!$J$10</f>
        <v>8.5</v>
      </c>
      <c r="D975" s="59">
        <f>Q975*Mitigations!$J$10</f>
        <v>7.6</v>
      </c>
      <c r="E975" s="59">
        <f>R975*Mitigations!$J$10</f>
        <v>7.2</v>
      </c>
      <c r="F975" s="59">
        <f>S975*Mitigations!$J$10</f>
        <v>5.58</v>
      </c>
      <c r="G975" s="59">
        <f>T975*Mitigations!$K$10</f>
        <v>2</v>
      </c>
      <c r="H975" s="59">
        <f>U975*Mitigations!$K$10</f>
        <v>0</v>
      </c>
      <c r="I975" s="59">
        <f>V975*Mitigations!$K$10</f>
        <v>6</v>
      </c>
      <c r="J975" s="59">
        <f>W975*Mitigations!$K$10</f>
        <v>7</v>
      </c>
      <c r="K975" s="59">
        <f>X975*Mitigations!$L$10</f>
        <v>219</v>
      </c>
      <c r="L975" s="59">
        <f>Y975*Mitigations!$L$10</f>
        <v>47</v>
      </c>
      <c r="M975" s="59">
        <f>Z975*Mitigations!$L$10</f>
        <v>115</v>
      </c>
      <c r="N975" s="59">
        <f>AA975*Mitigations!$L$10</f>
        <v>86</v>
      </c>
      <c r="O975" s="59"/>
      <c r="P975" s="59">
        <v>8.5</v>
      </c>
      <c r="Q975" s="59">
        <v>7.6</v>
      </c>
      <c r="R975" s="59">
        <v>7.2</v>
      </c>
      <c r="S975" s="59">
        <v>5.58</v>
      </c>
      <c r="T975" s="59">
        <v>2</v>
      </c>
      <c r="U975" s="59">
        <v>0</v>
      </c>
      <c r="V975" s="59">
        <v>6</v>
      </c>
      <c r="W975" s="59">
        <v>7</v>
      </c>
      <c r="X975" s="59">
        <v>219</v>
      </c>
      <c r="Y975" s="59">
        <v>47</v>
      </c>
      <c r="Z975" s="59">
        <v>115</v>
      </c>
      <c r="AA975" s="59">
        <v>86</v>
      </c>
    </row>
    <row r="976" spans="1:27" x14ac:dyDescent="0.35">
      <c r="A976" s="59"/>
      <c r="B976" s="59"/>
      <c r="C976" s="59">
        <f>P976*Mitigations!$J$10</f>
        <v>11.5</v>
      </c>
      <c r="D976" s="59">
        <f>Q976*Mitigations!$J$10</f>
        <v>10.3</v>
      </c>
      <c r="E976" s="59">
        <f>R976*Mitigations!$J$10</f>
        <v>7.02</v>
      </c>
      <c r="F976" s="59">
        <f>S976*Mitigations!$J$10</f>
        <v>7.74</v>
      </c>
      <c r="G976" s="59">
        <f>T976*Mitigations!$K$10</f>
        <v>5</v>
      </c>
      <c r="H976" s="59">
        <f>U976*Mitigations!$K$10</f>
        <v>6</v>
      </c>
      <c r="I976" s="59">
        <f>V976*Mitigations!$K$10</f>
        <v>6</v>
      </c>
      <c r="J976" s="59">
        <f>W976*Mitigations!$K$10</f>
        <v>3</v>
      </c>
      <c r="K976" s="59">
        <f>X976*Mitigations!$L$10</f>
        <v>95</v>
      </c>
      <c r="L976" s="59">
        <f>Y976*Mitigations!$L$10</f>
        <v>51</v>
      </c>
      <c r="M976" s="59">
        <f>Z976*Mitigations!$L$10</f>
        <v>63</v>
      </c>
      <c r="N976" s="59">
        <f>AA976*Mitigations!$L$10</f>
        <v>40</v>
      </c>
      <c r="O976" s="59"/>
      <c r="P976" s="59">
        <v>11.5</v>
      </c>
      <c r="Q976" s="59">
        <v>10.3</v>
      </c>
      <c r="R976" s="59">
        <v>7.02</v>
      </c>
      <c r="S976" s="59">
        <v>7.74</v>
      </c>
      <c r="T976" s="59">
        <v>5</v>
      </c>
      <c r="U976" s="59">
        <v>6</v>
      </c>
      <c r="V976" s="59">
        <v>6</v>
      </c>
      <c r="W976" s="59">
        <v>3</v>
      </c>
      <c r="X976" s="59">
        <v>95</v>
      </c>
      <c r="Y976" s="59">
        <v>51</v>
      </c>
      <c r="Z976" s="59">
        <v>63</v>
      </c>
      <c r="AA976" s="59">
        <v>40</v>
      </c>
    </row>
    <row r="977" spans="1:27" x14ac:dyDescent="0.35">
      <c r="A977" s="59"/>
      <c r="B977" s="59"/>
      <c r="C977" s="59">
        <f>P977*Mitigations!$J$10</f>
        <v>8.4</v>
      </c>
      <c r="D977" s="59">
        <f>Q977*Mitigations!$J$10</f>
        <v>7.3</v>
      </c>
      <c r="E977" s="59">
        <f>R977*Mitigations!$J$10</f>
        <v>8.82</v>
      </c>
      <c r="F977" s="59">
        <f>S977*Mitigations!$J$10</f>
        <v>8.370000000000001</v>
      </c>
      <c r="G977" s="59">
        <f>T977*Mitigations!$K$10</f>
        <v>3</v>
      </c>
      <c r="H977" s="59">
        <f>U977*Mitigations!$K$10</f>
        <v>5</v>
      </c>
      <c r="I977" s="59">
        <f>V977*Mitigations!$K$10</f>
        <v>2</v>
      </c>
      <c r="J977" s="59">
        <f>W977*Mitigations!$K$10</f>
        <v>5</v>
      </c>
      <c r="K977" s="59">
        <f>X977*Mitigations!$L$10</f>
        <v>115</v>
      </c>
      <c r="L977" s="59">
        <f>Y977*Mitigations!$L$10</f>
        <v>32</v>
      </c>
      <c r="M977" s="59">
        <f>Z977*Mitigations!$L$10</f>
        <v>79</v>
      </c>
      <c r="N977" s="59">
        <f>AA977*Mitigations!$L$10</f>
        <v>44</v>
      </c>
      <c r="O977" s="59"/>
      <c r="P977" s="59">
        <v>8.4</v>
      </c>
      <c r="Q977" s="59">
        <v>7.3</v>
      </c>
      <c r="R977" s="59">
        <v>8.82</v>
      </c>
      <c r="S977" s="59">
        <v>8.370000000000001</v>
      </c>
      <c r="T977" s="59">
        <v>3</v>
      </c>
      <c r="U977" s="59">
        <v>5</v>
      </c>
      <c r="V977" s="59">
        <v>2</v>
      </c>
      <c r="W977" s="59">
        <v>5</v>
      </c>
      <c r="X977" s="59">
        <v>115</v>
      </c>
      <c r="Y977" s="59">
        <v>32</v>
      </c>
      <c r="Z977" s="59">
        <v>79</v>
      </c>
      <c r="AA977" s="59">
        <v>44</v>
      </c>
    </row>
    <row r="978" spans="1:27" x14ac:dyDescent="0.35">
      <c r="A978" s="59"/>
      <c r="B978" s="59"/>
      <c r="C978" s="59">
        <f>P978*Mitigations!$J$10</f>
        <v>12.9</v>
      </c>
      <c r="D978" s="59">
        <f>Q978*Mitigations!$J$10</f>
        <v>9.3000000000000007</v>
      </c>
      <c r="E978" s="59">
        <f>R978*Mitigations!$J$10</f>
        <v>7.29</v>
      </c>
      <c r="F978" s="59">
        <f>S978*Mitigations!$J$10</f>
        <v>7.4700000000000006</v>
      </c>
      <c r="G978" s="59">
        <f>T978*Mitigations!$K$10</f>
        <v>3</v>
      </c>
      <c r="H978" s="59">
        <f>U978*Mitigations!$K$10</f>
        <v>2</v>
      </c>
      <c r="I978" s="59">
        <f>V978*Mitigations!$K$10</f>
        <v>7</v>
      </c>
      <c r="J978" s="59">
        <f>W978*Mitigations!$K$10</f>
        <v>10</v>
      </c>
      <c r="K978" s="59">
        <f>X978*Mitigations!$L$10</f>
        <v>125</v>
      </c>
      <c r="L978" s="59">
        <f>Y978*Mitigations!$L$10</f>
        <v>33</v>
      </c>
      <c r="M978" s="59">
        <f>Z978*Mitigations!$L$10</f>
        <v>35</v>
      </c>
      <c r="N978" s="59">
        <f>AA978*Mitigations!$L$10</f>
        <v>54</v>
      </c>
      <c r="O978" s="59"/>
      <c r="P978" s="59">
        <v>12.9</v>
      </c>
      <c r="Q978" s="59">
        <v>9.3000000000000007</v>
      </c>
      <c r="R978" s="59">
        <v>7.29</v>
      </c>
      <c r="S978" s="59">
        <v>7.4700000000000006</v>
      </c>
      <c r="T978" s="59">
        <v>3</v>
      </c>
      <c r="U978" s="59">
        <v>2</v>
      </c>
      <c r="V978" s="59">
        <v>7</v>
      </c>
      <c r="W978" s="59">
        <v>10</v>
      </c>
      <c r="X978" s="59">
        <v>125</v>
      </c>
      <c r="Y978" s="59">
        <v>33</v>
      </c>
      <c r="Z978" s="59">
        <v>35</v>
      </c>
      <c r="AA978" s="59">
        <v>54</v>
      </c>
    </row>
    <row r="979" spans="1:27" x14ac:dyDescent="0.35">
      <c r="A979" s="59"/>
      <c r="B979" s="59"/>
      <c r="C979" s="59">
        <f>P979*Mitigations!$J$10</f>
        <v>10.199999999999999</v>
      </c>
      <c r="D979" s="59">
        <f>Q979*Mitigations!$J$10</f>
        <v>8.9</v>
      </c>
      <c r="E979" s="59">
        <f>R979*Mitigations!$J$10</f>
        <v>7.11</v>
      </c>
      <c r="F979" s="59">
        <f>S979*Mitigations!$J$10</f>
        <v>9.4500000000000011</v>
      </c>
      <c r="G979" s="59">
        <f>T979*Mitigations!$K$10</f>
        <v>6</v>
      </c>
      <c r="H979" s="59">
        <f>U979*Mitigations!$K$10</f>
        <v>4</v>
      </c>
      <c r="I979" s="59">
        <f>V979*Mitigations!$K$10</f>
        <v>3</v>
      </c>
      <c r="J979" s="59">
        <f>W979*Mitigations!$K$10</f>
        <v>2</v>
      </c>
      <c r="K979" s="59">
        <f>X979*Mitigations!$L$10</f>
        <v>171</v>
      </c>
      <c r="L979" s="59">
        <f>Y979*Mitigations!$L$10</f>
        <v>36</v>
      </c>
      <c r="M979" s="59">
        <f>Z979*Mitigations!$L$10</f>
        <v>41</v>
      </c>
      <c r="N979" s="59">
        <f>AA979*Mitigations!$L$10</f>
        <v>68</v>
      </c>
      <c r="O979" s="59"/>
      <c r="P979" s="59">
        <v>10.199999999999999</v>
      </c>
      <c r="Q979" s="59">
        <v>8.9</v>
      </c>
      <c r="R979" s="59">
        <v>7.11</v>
      </c>
      <c r="S979" s="59">
        <v>9.4500000000000011</v>
      </c>
      <c r="T979" s="59">
        <v>6</v>
      </c>
      <c r="U979" s="59">
        <v>4</v>
      </c>
      <c r="V979" s="59">
        <v>3</v>
      </c>
      <c r="W979" s="59">
        <v>2</v>
      </c>
      <c r="X979" s="59">
        <v>171</v>
      </c>
      <c r="Y979" s="59">
        <v>36</v>
      </c>
      <c r="Z979" s="59">
        <v>41</v>
      </c>
      <c r="AA979" s="59">
        <v>68</v>
      </c>
    </row>
    <row r="980" spans="1:27" x14ac:dyDescent="0.35">
      <c r="A980" s="59"/>
      <c r="B980" s="59"/>
      <c r="C980" s="59">
        <f>P980*Mitigations!$J$10</f>
        <v>10.9</v>
      </c>
      <c r="D980" s="59">
        <f>Q980*Mitigations!$J$10</f>
        <v>8.1999999999999993</v>
      </c>
      <c r="E980" s="59">
        <f>R980*Mitigations!$J$10</f>
        <v>7.11</v>
      </c>
      <c r="F980" s="59">
        <f>S980*Mitigations!$J$10</f>
        <v>9.09</v>
      </c>
      <c r="G980" s="59">
        <f>T980*Mitigations!$K$10</f>
        <v>6</v>
      </c>
      <c r="H980" s="59">
        <f>U980*Mitigations!$K$10</f>
        <v>5</v>
      </c>
      <c r="I980" s="59">
        <f>V980*Mitigations!$K$10</f>
        <v>4</v>
      </c>
      <c r="J980" s="59">
        <f>W980*Mitigations!$K$10</f>
        <v>7</v>
      </c>
      <c r="K980" s="59">
        <f>X980*Mitigations!$L$10</f>
        <v>157</v>
      </c>
      <c r="L980" s="59">
        <f>Y980*Mitigations!$L$10</f>
        <v>69</v>
      </c>
      <c r="M980" s="59">
        <f>Z980*Mitigations!$L$10</f>
        <v>96</v>
      </c>
      <c r="N980" s="59">
        <f>AA980*Mitigations!$L$10</f>
        <v>84</v>
      </c>
      <c r="O980" s="59"/>
      <c r="P980" s="59">
        <v>10.9</v>
      </c>
      <c r="Q980" s="59">
        <v>8.1999999999999993</v>
      </c>
      <c r="R980" s="59">
        <v>7.11</v>
      </c>
      <c r="S980" s="59">
        <v>9.09</v>
      </c>
      <c r="T980" s="59">
        <v>6</v>
      </c>
      <c r="U980" s="59">
        <v>5</v>
      </c>
      <c r="V980" s="59">
        <v>4</v>
      </c>
      <c r="W980" s="59">
        <v>7</v>
      </c>
      <c r="X980" s="59">
        <v>157</v>
      </c>
      <c r="Y980" s="59">
        <v>69</v>
      </c>
      <c r="Z980" s="59">
        <v>96</v>
      </c>
      <c r="AA980" s="59">
        <v>84</v>
      </c>
    </row>
    <row r="981" spans="1:27" x14ac:dyDescent="0.35">
      <c r="A981" s="59"/>
      <c r="B981" s="59"/>
      <c r="C981" s="59">
        <f>P981*Mitigations!$J$10</f>
        <v>11.8</v>
      </c>
      <c r="D981" s="59">
        <f>Q981*Mitigations!$J$10</f>
        <v>7.1</v>
      </c>
      <c r="E981" s="59">
        <f>R981*Mitigations!$J$10</f>
        <v>8.4600000000000009</v>
      </c>
      <c r="F981" s="59">
        <f>S981*Mitigations!$J$10</f>
        <v>7.4700000000000006</v>
      </c>
      <c r="G981" s="59">
        <f>T981*Mitigations!$K$10</f>
        <v>5</v>
      </c>
      <c r="H981" s="59">
        <f>U981*Mitigations!$K$10</f>
        <v>5</v>
      </c>
      <c r="I981" s="59">
        <f>V981*Mitigations!$K$10</f>
        <v>3</v>
      </c>
      <c r="J981" s="59">
        <f>W981*Mitigations!$K$10</f>
        <v>2</v>
      </c>
      <c r="K981" s="59">
        <f>X981*Mitigations!$L$10</f>
        <v>146</v>
      </c>
      <c r="L981" s="59">
        <f>Y981*Mitigations!$L$10</f>
        <v>23</v>
      </c>
      <c r="M981" s="59">
        <f>Z981*Mitigations!$L$10</f>
        <v>71</v>
      </c>
      <c r="N981" s="59">
        <f>AA981*Mitigations!$L$10</f>
        <v>48</v>
      </c>
      <c r="O981" s="59"/>
      <c r="P981" s="59">
        <v>11.8</v>
      </c>
      <c r="Q981" s="59">
        <v>7.1</v>
      </c>
      <c r="R981" s="59">
        <v>8.4600000000000009</v>
      </c>
      <c r="S981" s="59">
        <v>7.4700000000000006</v>
      </c>
      <c r="T981" s="59">
        <v>5</v>
      </c>
      <c r="U981" s="59">
        <v>5</v>
      </c>
      <c r="V981" s="59">
        <v>3</v>
      </c>
      <c r="W981" s="59">
        <v>2</v>
      </c>
      <c r="X981" s="59">
        <v>146</v>
      </c>
      <c r="Y981" s="59">
        <v>23</v>
      </c>
      <c r="Z981" s="59">
        <v>71</v>
      </c>
      <c r="AA981" s="59">
        <v>48</v>
      </c>
    </row>
    <row r="982" spans="1:27" x14ac:dyDescent="0.35">
      <c r="A982" s="59"/>
      <c r="B982" s="59"/>
      <c r="C982" s="59">
        <f>P982*Mitigations!$J$10</f>
        <v>9.6</v>
      </c>
      <c r="D982" s="59">
        <f>Q982*Mitigations!$J$10</f>
        <v>7.5</v>
      </c>
      <c r="E982" s="59">
        <f>R982*Mitigations!$J$10</f>
        <v>7.65</v>
      </c>
      <c r="F982" s="59">
        <f>S982*Mitigations!$J$10</f>
        <v>8.1</v>
      </c>
      <c r="G982" s="59">
        <f>T982*Mitigations!$K$10</f>
        <v>8</v>
      </c>
      <c r="H982" s="59">
        <f>U982*Mitigations!$K$10</f>
        <v>8</v>
      </c>
      <c r="I982" s="59">
        <f>V982*Mitigations!$K$10</f>
        <v>8</v>
      </c>
      <c r="J982" s="59">
        <f>W982*Mitigations!$K$10</f>
        <v>2</v>
      </c>
      <c r="K982" s="59">
        <f>X982*Mitigations!$L$10</f>
        <v>202</v>
      </c>
      <c r="L982" s="59">
        <f>Y982*Mitigations!$L$10</f>
        <v>20</v>
      </c>
      <c r="M982" s="59">
        <f>Z982*Mitigations!$L$10</f>
        <v>85</v>
      </c>
      <c r="N982" s="59">
        <f>AA982*Mitigations!$L$10</f>
        <v>51</v>
      </c>
      <c r="O982" s="59"/>
      <c r="P982" s="59">
        <v>9.6</v>
      </c>
      <c r="Q982" s="59">
        <v>7.5</v>
      </c>
      <c r="R982" s="59">
        <v>7.65</v>
      </c>
      <c r="S982" s="59">
        <v>8.1</v>
      </c>
      <c r="T982" s="59">
        <v>8</v>
      </c>
      <c r="U982" s="59">
        <v>8</v>
      </c>
      <c r="V982" s="59">
        <v>8</v>
      </c>
      <c r="W982" s="59">
        <v>2</v>
      </c>
      <c r="X982" s="59">
        <v>202</v>
      </c>
      <c r="Y982" s="59">
        <v>20</v>
      </c>
      <c r="Z982" s="59">
        <v>85</v>
      </c>
      <c r="AA982" s="59">
        <v>51</v>
      </c>
    </row>
    <row r="983" spans="1:27" x14ac:dyDescent="0.35">
      <c r="A983" s="59"/>
      <c r="B983" s="59"/>
      <c r="C983" s="59">
        <f>P983*Mitigations!$J$10</f>
        <v>9.4</v>
      </c>
      <c r="D983" s="59">
        <f>Q983*Mitigations!$J$10</f>
        <v>9.5</v>
      </c>
      <c r="E983" s="59">
        <f>R983*Mitigations!$J$10</f>
        <v>7.4700000000000006</v>
      </c>
      <c r="F983" s="59">
        <f>S983*Mitigations!$J$10</f>
        <v>6.57</v>
      </c>
      <c r="G983" s="59">
        <f>T983*Mitigations!$K$10</f>
        <v>3</v>
      </c>
      <c r="H983" s="59">
        <f>U983*Mitigations!$K$10</f>
        <v>3</v>
      </c>
      <c r="I983" s="59">
        <f>V983*Mitigations!$K$10</f>
        <v>5</v>
      </c>
      <c r="J983" s="59">
        <f>W983*Mitigations!$K$10</f>
        <v>4</v>
      </c>
      <c r="K983" s="59">
        <f>X983*Mitigations!$L$10</f>
        <v>108</v>
      </c>
      <c r="L983" s="59">
        <f>Y983*Mitigations!$L$10</f>
        <v>56</v>
      </c>
      <c r="M983" s="59">
        <f>Z983*Mitigations!$L$10</f>
        <v>91</v>
      </c>
      <c r="N983" s="59">
        <f>AA983*Mitigations!$L$10</f>
        <v>58</v>
      </c>
      <c r="O983" s="59"/>
      <c r="P983" s="59">
        <v>9.4</v>
      </c>
      <c r="Q983" s="59">
        <v>9.5</v>
      </c>
      <c r="R983" s="59">
        <v>7.4700000000000006</v>
      </c>
      <c r="S983" s="59">
        <v>6.57</v>
      </c>
      <c r="T983" s="59">
        <v>3</v>
      </c>
      <c r="U983" s="59">
        <v>3</v>
      </c>
      <c r="V983" s="59">
        <v>5</v>
      </c>
      <c r="W983" s="59">
        <v>4</v>
      </c>
      <c r="X983" s="59">
        <v>108</v>
      </c>
      <c r="Y983" s="59">
        <v>56</v>
      </c>
      <c r="Z983" s="59">
        <v>91</v>
      </c>
      <c r="AA983" s="59">
        <v>58</v>
      </c>
    </row>
    <row r="984" spans="1:27" x14ac:dyDescent="0.35">
      <c r="A984" s="59"/>
      <c r="B984" s="59"/>
      <c r="C984" s="59">
        <f>P984*Mitigations!$J$10</f>
        <v>10.5</v>
      </c>
      <c r="D984" s="59">
        <f>Q984*Mitigations!$J$10</f>
        <v>8.9</v>
      </c>
      <c r="E984" s="59">
        <f>R984*Mitigations!$J$10</f>
        <v>5.9399999999999995</v>
      </c>
      <c r="F984" s="59">
        <f>S984*Mitigations!$J$10</f>
        <v>8.82</v>
      </c>
      <c r="G984" s="59">
        <f>T984*Mitigations!$K$10</f>
        <v>5</v>
      </c>
      <c r="H984" s="59">
        <f>U984*Mitigations!$K$10</f>
        <v>1</v>
      </c>
      <c r="I984" s="59">
        <f>V984*Mitigations!$K$10</f>
        <v>4</v>
      </c>
      <c r="J984" s="59">
        <f>W984*Mitigations!$K$10</f>
        <v>7</v>
      </c>
      <c r="K984" s="59">
        <f>X984*Mitigations!$L$10</f>
        <v>123</v>
      </c>
      <c r="L984" s="59">
        <f>Y984*Mitigations!$L$10</f>
        <v>45</v>
      </c>
      <c r="M984" s="59">
        <f>Z984*Mitigations!$L$10</f>
        <v>56</v>
      </c>
      <c r="N984" s="59">
        <f>AA984*Mitigations!$L$10</f>
        <v>45</v>
      </c>
      <c r="O984" s="59"/>
      <c r="P984" s="59">
        <v>10.5</v>
      </c>
      <c r="Q984" s="59">
        <v>8.9</v>
      </c>
      <c r="R984" s="59">
        <v>5.9399999999999995</v>
      </c>
      <c r="S984" s="59">
        <v>8.82</v>
      </c>
      <c r="T984" s="59">
        <v>5</v>
      </c>
      <c r="U984" s="59">
        <v>1</v>
      </c>
      <c r="V984" s="59">
        <v>4</v>
      </c>
      <c r="W984" s="59">
        <v>7</v>
      </c>
      <c r="X984" s="59">
        <v>123</v>
      </c>
      <c r="Y984" s="59">
        <v>45</v>
      </c>
      <c r="Z984" s="59">
        <v>56</v>
      </c>
      <c r="AA984" s="59">
        <v>45</v>
      </c>
    </row>
    <row r="985" spans="1:27" x14ac:dyDescent="0.35">
      <c r="A985" s="59"/>
      <c r="B985" s="59"/>
      <c r="C985" s="59">
        <f>P985*Mitigations!$J$10</f>
        <v>9.4</v>
      </c>
      <c r="D985" s="59">
        <f>Q985*Mitigations!$J$10</f>
        <v>7.5</v>
      </c>
      <c r="E985" s="59">
        <f>R985*Mitigations!$J$10</f>
        <v>10.89</v>
      </c>
      <c r="F985" s="59">
        <f>S985*Mitigations!$J$10</f>
        <v>6.9300000000000006</v>
      </c>
      <c r="G985" s="59">
        <f>T985*Mitigations!$K$10</f>
        <v>4</v>
      </c>
      <c r="H985" s="59">
        <f>U985*Mitigations!$K$10</f>
        <v>5</v>
      </c>
      <c r="I985" s="59">
        <f>V985*Mitigations!$K$10</f>
        <v>5</v>
      </c>
      <c r="J985" s="59">
        <f>W985*Mitigations!$K$10</f>
        <v>6</v>
      </c>
      <c r="K985" s="59">
        <f>X985*Mitigations!$L$10</f>
        <v>103</v>
      </c>
      <c r="L985" s="59">
        <f>Y985*Mitigations!$L$10</f>
        <v>34</v>
      </c>
      <c r="M985" s="59">
        <f>Z985*Mitigations!$L$10</f>
        <v>110</v>
      </c>
      <c r="N985" s="59">
        <f>AA985*Mitigations!$L$10</f>
        <v>43</v>
      </c>
      <c r="O985" s="59"/>
      <c r="P985" s="59">
        <v>9.4</v>
      </c>
      <c r="Q985" s="59">
        <v>7.5</v>
      </c>
      <c r="R985" s="59">
        <v>10.89</v>
      </c>
      <c r="S985" s="59">
        <v>6.9300000000000006</v>
      </c>
      <c r="T985" s="59">
        <v>4</v>
      </c>
      <c r="U985" s="59">
        <v>5</v>
      </c>
      <c r="V985" s="59">
        <v>5</v>
      </c>
      <c r="W985" s="59">
        <v>6</v>
      </c>
      <c r="X985" s="59">
        <v>103</v>
      </c>
      <c r="Y985" s="59">
        <v>34</v>
      </c>
      <c r="Z985" s="59">
        <v>110</v>
      </c>
      <c r="AA985" s="59">
        <v>43</v>
      </c>
    </row>
    <row r="986" spans="1:27" x14ac:dyDescent="0.35">
      <c r="A986" s="59"/>
      <c r="B986" s="59"/>
      <c r="C986" s="59">
        <f>P986*Mitigations!$J$10</f>
        <v>9.3000000000000007</v>
      </c>
      <c r="D986" s="59">
        <f>Q986*Mitigations!$J$10</f>
        <v>6.6</v>
      </c>
      <c r="E986" s="59">
        <f>R986*Mitigations!$J$10</f>
        <v>11.43</v>
      </c>
      <c r="F986" s="59">
        <f>S986*Mitigations!$J$10</f>
        <v>6.12</v>
      </c>
      <c r="G986" s="59">
        <f>T986*Mitigations!$K$10</f>
        <v>4</v>
      </c>
      <c r="H986" s="59">
        <f>U986*Mitigations!$K$10</f>
        <v>3</v>
      </c>
      <c r="I986" s="59">
        <f>V986*Mitigations!$K$10</f>
        <v>8</v>
      </c>
      <c r="J986" s="59">
        <f>W986*Mitigations!$K$10</f>
        <v>3</v>
      </c>
      <c r="K986" s="59">
        <f>X986*Mitigations!$L$10</f>
        <v>192</v>
      </c>
      <c r="L986" s="59">
        <f>Y986*Mitigations!$L$10</f>
        <v>38</v>
      </c>
      <c r="M986" s="59">
        <f>Z986*Mitigations!$L$10</f>
        <v>87</v>
      </c>
      <c r="N986" s="59">
        <f>AA986*Mitigations!$L$10</f>
        <v>37</v>
      </c>
      <c r="O986" s="59"/>
      <c r="P986" s="59">
        <v>9.3000000000000007</v>
      </c>
      <c r="Q986" s="59">
        <v>6.6</v>
      </c>
      <c r="R986" s="59">
        <v>11.43</v>
      </c>
      <c r="S986" s="59">
        <v>6.12</v>
      </c>
      <c r="T986" s="59">
        <v>4</v>
      </c>
      <c r="U986" s="59">
        <v>3</v>
      </c>
      <c r="V986" s="59">
        <v>8</v>
      </c>
      <c r="W986" s="59">
        <v>3</v>
      </c>
      <c r="X986" s="59">
        <v>192</v>
      </c>
      <c r="Y986" s="59">
        <v>38</v>
      </c>
      <c r="Z986" s="59">
        <v>87</v>
      </c>
      <c r="AA986" s="59">
        <v>37</v>
      </c>
    </row>
    <row r="987" spans="1:27" x14ac:dyDescent="0.35">
      <c r="A987" s="59"/>
      <c r="B987" s="59"/>
      <c r="C987" s="59">
        <f>P987*Mitigations!$J$10</f>
        <v>10.199999999999999</v>
      </c>
      <c r="D987" s="59">
        <f>Q987*Mitigations!$J$10</f>
        <v>9.6</v>
      </c>
      <c r="E987" s="59">
        <f>R987*Mitigations!$J$10</f>
        <v>9.09</v>
      </c>
      <c r="F987" s="59">
        <f>S987*Mitigations!$J$10</f>
        <v>7.2</v>
      </c>
      <c r="G987" s="59">
        <f>T987*Mitigations!$K$10</f>
        <v>7</v>
      </c>
      <c r="H987" s="59">
        <f>U987*Mitigations!$K$10</f>
        <v>7</v>
      </c>
      <c r="I987" s="59">
        <f>V987*Mitigations!$K$10</f>
        <v>5</v>
      </c>
      <c r="J987" s="59">
        <f>W987*Mitigations!$K$10</f>
        <v>3</v>
      </c>
      <c r="K987" s="59">
        <f>X987*Mitigations!$L$10</f>
        <v>184</v>
      </c>
      <c r="L987" s="59">
        <f>Y987*Mitigations!$L$10</f>
        <v>16</v>
      </c>
      <c r="M987" s="59">
        <f>Z987*Mitigations!$L$10</f>
        <v>79</v>
      </c>
      <c r="N987" s="59">
        <f>AA987*Mitigations!$L$10</f>
        <v>29</v>
      </c>
      <c r="O987" s="59"/>
      <c r="P987" s="59">
        <v>10.199999999999999</v>
      </c>
      <c r="Q987" s="59">
        <v>9.6</v>
      </c>
      <c r="R987" s="59">
        <v>9.09</v>
      </c>
      <c r="S987" s="59">
        <v>7.2</v>
      </c>
      <c r="T987" s="59">
        <v>7</v>
      </c>
      <c r="U987" s="59">
        <v>7</v>
      </c>
      <c r="V987" s="59">
        <v>5</v>
      </c>
      <c r="W987" s="59">
        <v>3</v>
      </c>
      <c r="X987" s="59">
        <v>184</v>
      </c>
      <c r="Y987" s="59">
        <v>16</v>
      </c>
      <c r="Z987" s="59">
        <v>79</v>
      </c>
      <c r="AA987" s="59">
        <v>29</v>
      </c>
    </row>
    <row r="988" spans="1:27" x14ac:dyDescent="0.35">
      <c r="A988" s="59"/>
      <c r="B988" s="59"/>
      <c r="C988" s="59">
        <f>P988*Mitigations!$J$10</f>
        <v>12.4</v>
      </c>
      <c r="D988" s="59">
        <f>Q988*Mitigations!$J$10</f>
        <v>8</v>
      </c>
      <c r="E988" s="59">
        <f>R988*Mitigations!$J$10</f>
        <v>10.170000000000002</v>
      </c>
      <c r="F988" s="59">
        <f>S988*Mitigations!$J$10</f>
        <v>7.74</v>
      </c>
      <c r="G988" s="59">
        <f>T988*Mitigations!$K$10</f>
        <v>2</v>
      </c>
      <c r="H988" s="59">
        <f>U988*Mitigations!$K$10</f>
        <v>3</v>
      </c>
      <c r="I988" s="59">
        <f>V988*Mitigations!$K$10</f>
        <v>8</v>
      </c>
      <c r="J988" s="59">
        <f>W988*Mitigations!$K$10</f>
        <v>4</v>
      </c>
      <c r="K988" s="59">
        <f>X988*Mitigations!$L$10</f>
        <v>157</v>
      </c>
      <c r="L988" s="59">
        <f>Y988*Mitigations!$L$10</f>
        <v>44</v>
      </c>
      <c r="M988" s="59">
        <f>Z988*Mitigations!$L$10</f>
        <v>94</v>
      </c>
      <c r="N988" s="59">
        <f>AA988*Mitigations!$L$10</f>
        <v>45</v>
      </c>
      <c r="O988" s="59"/>
      <c r="P988" s="59">
        <v>12.4</v>
      </c>
      <c r="Q988" s="59">
        <v>8</v>
      </c>
      <c r="R988" s="59">
        <v>10.170000000000002</v>
      </c>
      <c r="S988" s="59">
        <v>7.74</v>
      </c>
      <c r="T988" s="59">
        <v>2</v>
      </c>
      <c r="U988" s="59">
        <v>3</v>
      </c>
      <c r="V988" s="59">
        <v>8</v>
      </c>
      <c r="W988" s="59">
        <v>4</v>
      </c>
      <c r="X988" s="59">
        <v>157</v>
      </c>
      <c r="Y988" s="59">
        <v>44</v>
      </c>
      <c r="Z988" s="59">
        <v>94</v>
      </c>
      <c r="AA988" s="59">
        <v>45</v>
      </c>
    </row>
    <row r="989" spans="1:27" x14ac:dyDescent="0.35">
      <c r="A989" s="59"/>
      <c r="B989" s="59"/>
      <c r="C989" s="59">
        <f>P989*Mitigations!$J$10</f>
        <v>6.7</v>
      </c>
      <c r="D989" s="59">
        <f>Q989*Mitigations!$J$10</f>
        <v>6.6</v>
      </c>
      <c r="E989" s="59">
        <f>R989*Mitigations!$J$10</f>
        <v>9.9</v>
      </c>
      <c r="F989" s="59">
        <f>S989*Mitigations!$J$10</f>
        <v>7.65</v>
      </c>
      <c r="G989" s="59">
        <f>T989*Mitigations!$K$10</f>
        <v>4</v>
      </c>
      <c r="H989" s="59">
        <f>U989*Mitigations!$K$10</f>
        <v>1</v>
      </c>
      <c r="I989" s="59">
        <f>V989*Mitigations!$K$10</f>
        <v>8</v>
      </c>
      <c r="J989" s="59">
        <f>W989*Mitigations!$K$10</f>
        <v>4</v>
      </c>
      <c r="K989" s="59">
        <f>X989*Mitigations!$L$10</f>
        <v>160</v>
      </c>
      <c r="L989" s="59">
        <f>Y989*Mitigations!$L$10</f>
        <v>56</v>
      </c>
      <c r="M989" s="59">
        <f>Z989*Mitigations!$L$10</f>
        <v>57</v>
      </c>
      <c r="N989" s="59">
        <f>AA989*Mitigations!$L$10</f>
        <v>65</v>
      </c>
      <c r="O989" s="59"/>
      <c r="P989" s="59">
        <v>6.7</v>
      </c>
      <c r="Q989" s="59">
        <v>6.6</v>
      </c>
      <c r="R989" s="59">
        <v>9.9</v>
      </c>
      <c r="S989" s="59">
        <v>7.65</v>
      </c>
      <c r="T989" s="59">
        <v>4</v>
      </c>
      <c r="U989" s="59">
        <v>1</v>
      </c>
      <c r="V989" s="59">
        <v>8</v>
      </c>
      <c r="W989" s="59">
        <v>4</v>
      </c>
      <c r="X989" s="59">
        <v>160</v>
      </c>
      <c r="Y989" s="59">
        <v>56</v>
      </c>
      <c r="Z989" s="59">
        <v>57</v>
      </c>
      <c r="AA989" s="59">
        <v>65</v>
      </c>
    </row>
    <row r="990" spans="1:27" x14ac:dyDescent="0.35">
      <c r="A990" s="59"/>
      <c r="B990" s="59"/>
      <c r="C990" s="59">
        <f>P990*Mitigations!$J$10</f>
        <v>10.5</v>
      </c>
      <c r="D990" s="59">
        <f>Q990*Mitigations!$J$10</f>
        <v>7.7</v>
      </c>
      <c r="E990" s="59">
        <f>R990*Mitigations!$J$10</f>
        <v>8.5500000000000007</v>
      </c>
      <c r="F990" s="59">
        <f>S990*Mitigations!$J$10</f>
        <v>5.4</v>
      </c>
      <c r="G990" s="59">
        <f>T990*Mitigations!$K$10</f>
        <v>6</v>
      </c>
      <c r="H990" s="59">
        <f>U990*Mitigations!$K$10</f>
        <v>0</v>
      </c>
      <c r="I990" s="59">
        <f>V990*Mitigations!$K$10</f>
        <v>3</v>
      </c>
      <c r="J990" s="59">
        <f>W990*Mitigations!$K$10</f>
        <v>5</v>
      </c>
      <c r="K990" s="59">
        <f>X990*Mitigations!$L$10</f>
        <v>88</v>
      </c>
      <c r="L990" s="59">
        <f>Y990*Mitigations!$L$10</f>
        <v>89</v>
      </c>
      <c r="M990" s="59">
        <f>Z990*Mitigations!$L$10</f>
        <v>94</v>
      </c>
      <c r="N990" s="59">
        <f>AA990*Mitigations!$L$10</f>
        <v>33</v>
      </c>
      <c r="O990" s="59"/>
      <c r="P990" s="59">
        <v>10.5</v>
      </c>
      <c r="Q990" s="59">
        <v>7.7</v>
      </c>
      <c r="R990" s="59">
        <v>8.5500000000000007</v>
      </c>
      <c r="S990" s="59">
        <v>5.4</v>
      </c>
      <c r="T990" s="59">
        <v>6</v>
      </c>
      <c r="U990" s="59">
        <v>0</v>
      </c>
      <c r="V990" s="59">
        <v>3</v>
      </c>
      <c r="W990" s="59">
        <v>5</v>
      </c>
      <c r="X990" s="59">
        <v>88</v>
      </c>
      <c r="Y990" s="59">
        <v>89</v>
      </c>
      <c r="Z990" s="59">
        <v>94</v>
      </c>
      <c r="AA990" s="59">
        <v>33</v>
      </c>
    </row>
    <row r="991" spans="1:27" x14ac:dyDescent="0.35">
      <c r="A991" s="59"/>
      <c r="B991" s="59"/>
      <c r="C991" s="59">
        <f>P991*Mitigations!$J$10</f>
        <v>10.4</v>
      </c>
      <c r="D991" s="59">
        <f>Q991*Mitigations!$J$10</f>
        <v>6.5</v>
      </c>
      <c r="E991" s="59">
        <f>R991*Mitigations!$J$10</f>
        <v>8.91</v>
      </c>
      <c r="F991" s="59">
        <f>S991*Mitigations!$J$10</f>
        <v>6.9300000000000006</v>
      </c>
      <c r="G991" s="59">
        <f>T991*Mitigations!$K$10</f>
        <v>4</v>
      </c>
      <c r="H991" s="59">
        <f>U991*Mitigations!$K$10</f>
        <v>5</v>
      </c>
      <c r="I991" s="59">
        <f>V991*Mitigations!$K$10</f>
        <v>5</v>
      </c>
      <c r="J991" s="59">
        <f>W991*Mitigations!$K$10</f>
        <v>3</v>
      </c>
      <c r="K991" s="59">
        <f>X991*Mitigations!$L$10</f>
        <v>108</v>
      </c>
      <c r="L991" s="59">
        <f>Y991*Mitigations!$L$10</f>
        <v>87</v>
      </c>
      <c r="M991" s="59">
        <f>Z991*Mitigations!$L$10</f>
        <v>57</v>
      </c>
      <c r="N991" s="59">
        <f>AA991*Mitigations!$L$10</f>
        <v>23</v>
      </c>
      <c r="O991" s="59"/>
      <c r="P991" s="59">
        <v>10.4</v>
      </c>
      <c r="Q991" s="59">
        <v>6.5</v>
      </c>
      <c r="R991" s="59">
        <v>8.91</v>
      </c>
      <c r="S991" s="59">
        <v>6.9300000000000006</v>
      </c>
      <c r="T991" s="59">
        <v>4</v>
      </c>
      <c r="U991" s="59">
        <v>5</v>
      </c>
      <c r="V991" s="59">
        <v>5</v>
      </c>
      <c r="W991" s="59">
        <v>3</v>
      </c>
      <c r="X991" s="59">
        <v>108</v>
      </c>
      <c r="Y991" s="59">
        <v>87</v>
      </c>
      <c r="Z991" s="59">
        <v>57</v>
      </c>
      <c r="AA991" s="59">
        <v>23</v>
      </c>
    </row>
    <row r="992" spans="1:27" x14ac:dyDescent="0.35">
      <c r="A992" s="59"/>
      <c r="B992" s="59"/>
      <c r="C992" s="59">
        <f>P992*Mitigations!$J$10</f>
        <v>10</v>
      </c>
      <c r="D992" s="59">
        <f>Q992*Mitigations!$J$10</f>
        <v>6.9</v>
      </c>
      <c r="E992" s="59">
        <f>R992*Mitigations!$J$10</f>
        <v>8.01</v>
      </c>
      <c r="F992" s="59">
        <f>S992*Mitigations!$J$10</f>
        <v>6.12</v>
      </c>
      <c r="G992" s="59">
        <f>T992*Mitigations!$K$10</f>
        <v>2</v>
      </c>
      <c r="H992" s="59">
        <f>U992*Mitigations!$K$10</f>
        <v>5</v>
      </c>
      <c r="I992" s="59">
        <f>V992*Mitigations!$K$10</f>
        <v>7</v>
      </c>
      <c r="J992" s="59">
        <f>W992*Mitigations!$K$10</f>
        <v>5</v>
      </c>
      <c r="K992" s="59">
        <f>X992*Mitigations!$L$10</f>
        <v>109</v>
      </c>
      <c r="L992" s="59">
        <f>Y992*Mitigations!$L$10</f>
        <v>36</v>
      </c>
      <c r="M992" s="59">
        <f>Z992*Mitigations!$L$10</f>
        <v>72</v>
      </c>
      <c r="N992" s="59">
        <f>AA992*Mitigations!$L$10</f>
        <v>44</v>
      </c>
      <c r="O992" s="59"/>
      <c r="P992" s="59">
        <v>10</v>
      </c>
      <c r="Q992" s="59">
        <v>6.9</v>
      </c>
      <c r="R992" s="59">
        <v>8.01</v>
      </c>
      <c r="S992" s="59">
        <v>6.12</v>
      </c>
      <c r="T992" s="59">
        <v>2</v>
      </c>
      <c r="U992" s="59">
        <v>5</v>
      </c>
      <c r="V992" s="59">
        <v>7</v>
      </c>
      <c r="W992" s="59">
        <v>5</v>
      </c>
      <c r="X992" s="59">
        <v>109</v>
      </c>
      <c r="Y992" s="59">
        <v>36</v>
      </c>
      <c r="Z992" s="59">
        <v>72</v>
      </c>
      <c r="AA992" s="59">
        <v>44</v>
      </c>
    </row>
    <row r="993" spans="1:27" x14ac:dyDescent="0.35">
      <c r="A993" s="59"/>
      <c r="B993" s="59"/>
      <c r="C993" s="59">
        <f>P993*Mitigations!$J$10</f>
        <v>11.9</v>
      </c>
      <c r="D993" s="59">
        <f>Q993*Mitigations!$J$10</f>
        <v>8.6</v>
      </c>
      <c r="E993" s="59">
        <f>R993*Mitigations!$J$10</f>
        <v>9.629999999999999</v>
      </c>
      <c r="F993" s="59">
        <f>S993*Mitigations!$J$10</f>
        <v>7.02</v>
      </c>
      <c r="G993" s="59">
        <f>T993*Mitigations!$K$10</f>
        <v>4</v>
      </c>
      <c r="H993" s="59">
        <f>U993*Mitigations!$K$10</f>
        <v>2</v>
      </c>
      <c r="I993" s="59">
        <f>V993*Mitigations!$K$10</f>
        <v>2</v>
      </c>
      <c r="J993" s="59">
        <f>W993*Mitigations!$K$10</f>
        <v>5</v>
      </c>
      <c r="K993" s="59">
        <f>X993*Mitigations!$L$10</f>
        <v>145</v>
      </c>
      <c r="L993" s="59">
        <f>Y993*Mitigations!$L$10</f>
        <v>43</v>
      </c>
      <c r="M993" s="59">
        <f>Z993*Mitigations!$L$10</f>
        <v>75</v>
      </c>
      <c r="N993" s="59">
        <f>AA993*Mitigations!$L$10</f>
        <v>39</v>
      </c>
      <c r="O993" s="59"/>
      <c r="P993" s="59">
        <v>11.9</v>
      </c>
      <c r="Q993" s="59">
        <v>8.6</v>
      </c>
      <c r="R993" s="59">
        <v>9.629999999999999</v>
      </c>
      <c r="S993" s="59">
        <v>7.02</v>
      </c>
      <c r="T993" s="59">
        <v>4</v>
      </c>
      <c r="U993" s="59">
        <v>2</v>
      </c>
      <c r="V993" s="59">
        <v>2</v>
      </c>
      <c r="W993" s="59">
        <v>5</v>
      </c>
      <c r="X993" s="59">
        <v>145</v>
      </c>
      <c r="Y993" s="59">
        <v>43</v>
      </c>
      <c r="Z993" s="59">
        <v>75</v>
      </c>
      <c r="AA993" s="59">
        <v>39</v>
      </c>
    </row>
    <row r="994" spans="1:27" x14ac:dyDescent="0.35">
      <c r="A994" s="59"/>
      <c r="B994" s="59"/>
      <c r="C994" s="59">
        <f>P994*Mitigations!$J$10</f>
        <v>10.7</v>
      </c>
      <c r="D994" s="59">
        <f>Q994*Mitigations!$J$10</f>
        <v>8.1</v>
      </c>
      <c r="E994" s="59">
        <f>R994*Mitigations!$J$10</f>
        <v>9.81</v>
      </c>
      <c r="F994" s="59">
        <f>S994*Mitigations!$J$10</f>
        <v>7.74</v>
      </c>
      <c r="G994" s="59">
        <f>T994*Mitigations!$K$10</f>
        <v>5</v>
      </c>
      <c r="H994" s="59">
        <f>U994*Mitigations!$K$10</f>
        <v>4</v>
      </c>
      <c r="I994" s="59">
        <f>V994*Mitigations!$K$10</f>
        <v>4</v>
      </c>
      <c r="J994" s="59">
        <f>W994*Mitigations!$K$10</f>
        <v>2</v>
      </c>
      <c r="K994" s="59">
        <f>X994*Mitigations!$L$10</f>
        <v>75</v>
      </c>
      <c r="L994" s="59">
        <f>Y994*Mitigations!$L$10</f>
        <v>79</v>
      </c>
      <c r="M994" s="59">
        <f>Z994*Mitigations!$L$10</f>
        <v>112</v>
      </c>
      <c r="N994" s="59">
        <f>AA994*Mitigations!$L$10</f>
        <v>34</v>
      </c>
      <c r="O994" s="59"/>
      <c r="P994" s="59">
        <v>10.7</v>
      </c>
      <c r="Q994" s="59">
        <v>8.1</v>
      </c>
      <c r="R994" s="59">
        <v>9.81</v>
      </c>
      <c r="S994" s="59">
        <v>7.74</v>
      </c>
      <c r="T994" s="59">
        <v>5</v>
      </c>
      <c r="U994" s="59">
        <v>4</v>
      </c>
      <c r="V994" s="59">
        <v>4</v>
      </c>
      <c r="W994" s="59">
        <v>2</v>
      </c>
      <c r="X994" s="59">
        <v>75</v>
      </c>
      <c r="Y994" s="59">
        <v>79</v>
      </c>
      <c r="Z994" s="59">
        <v>112</v>
      </c>
      <c r="AA994" s="59">
        <v>34</v>
      </c>
    </row>
    <row r="995" spans="1:27" x14ac:dyDescent="0.35">
      <c r="A995" s="59"/>
      <c r="B995" s="59"/>
      <c r="C995" s="59">
        <f>P995*Mitigations!$J$10</f>
        <v>11.5</v>
      </c>
      <c r="D995" s="59">
        <f>Q995*Mitigations!$J$10</f>
        <v>9.8000000000000007</v>
      </c>
      <c r="E995" s="59">
        <f>R995*Mitigations!$J$10</f>
        <v>12.24</v>
      </c>
      <c r="F995" s="59">
        <f>S995*Mitigations!$J$10</f>
        <v>6.48</v>
      </c>
      <c r="G995" s="59">
        <f>T995*Mitigations!$K$10</f>
        <v>5</v>
      </c>
      <c r="H995" s="59">
        <f>U995*Mitigations!$K$10</f>
        <v>2</v>
      </c>
      <c r="I995" s="59">
        <f>V995*Mitigations!$K$10</f>
        <v>8</v>
      </c>
      <c r="J995" s="59">
        <f>W995*Mitigations!$K$10</f>
        <v>6</v>
      </c>
      <c r="K995" s="59">
        <f>X995*Mitigations!$L$10</f>
        <v>154</v>
      </c>
      <c r="L995" s="59">
        <f>Y995*Mitigations!$L$10</f>
        <v>29</v>
      </c>
      <c r="M995" s="59">
        <f>Z995*Mitigations!$L$10</f>
        <v>92</v>
      </c>
      <c r="N995" s="59">
        <f>AA995*Mitigations!$L$10</f>
        <v>30</v>
      </c>
      <c r="O995" s="59"/>
      <c r="P995" s="59">
        <v>11.5</v>
      </c>
      <c r="Q995" s="59">
        <v>9.8000000000000007</v>
      </c>
      <c r="R995" s="59">
        <v>12.24</v>
      </c>
      <c r="S995" s="59">
        <v>6.48</v>
      </c>
      <c r="T995" s="59">
        <v>5</v>
      </c>
      <c r="U995" s="59">
        <v>2</v>
      </c>
      <c r="V995" s="59">
        <v>8</v>
      </c>
      <c r="W995" s="59">
        <v>6</v>
      </c>
      <c r="X995" s="59">
        <v>154</v>
      </c>
      <c r="Y995" s="59">
        <v>29</v>
      </c>
      <c r="Z995" s="59">
        <v>92</v>
      </c>
      <c r="AA995" s="59">
        <v>30</v>
      </c>
    </row>
    <row r="996" spans="1:27" x14ac:dyDescent="0.35">
      <c r="A996" s="59"/>
      <c r="B996" s="59"/>
      <c r="C996" s="59">
        <f>P996*Mitigations!$J$10</f>
        <v>8.8000000000000007</v>
      </c>
      <c r="D996" s="59">
        <f>Q996*Mitigations!$J$10</f>
        <v>7.4</v>
      </c>
      <c r="E996" s="59">
        <f>R996*Mitigations!$J$10</f>
        <v>8.2799999999999994</v>
      </c>
      <c r="F996" s="59">
        <f>S996*Mitigations!$J$10</f>
        <v>7.2</v>
      </c>
      <c r="G996" s="59">
        <f>T996*Mitigations!$K$10</f>
        <v>5</v>
      </c>
      <c r="H996" s="59">
        <f>U996*Mitigations!$K$10</f>
        <v>8</v>
      </c>
      <c r="I996" s="59">
        <f>V996*Mitigations!$K$10</f>
        <v>5</v>
      </c>
      <c r="J996" s="59">
        <f>W996*Mitigations!$K$10</f>
        <v>5</v>
      </c>
      <c r="K996" s="59">
        <f>X996*Mitigations!$L$10</f>
        <v>129</v>
      </c>
      <c r="L996" s="59">
        <f>Y996*Mitigations!$L$10</f>
        <v>46</v>
      </c>
      <c r="M996" s="59">
        <f>Z996*Mitigations!$L$10</f>
        <v>80</v>
      </c>
      <c r="N996" s="59">
        <f>AA996*Mitigations!$L$10</f>
        <v>64</v>
      </c>
      <c r="O996" s="59"/>
      <c r="P996" s="59">
        <v>8.8000000000000007</v>
      </c>
      <c r="Q996" s="59">
        <v>7.4</v>
      </c>
      <c r="R996" s="59">
        <v>8.2799999999999994</v>
      </c>
      <c r="S996" s="59">
        <v>7.2</v>
      </c>
      <c r="T996" s="59">
        <v>5</v>
      </c>
      <c r="U996" s="59">
        <v>8</v>
      </c>
      <c r="V996" s="59">
        <v>5</v>
      </c>
      <c r="W996" s="59">
        <v>5</v>
      </c>
      <c r="X996" s="59">
        <v>129</v>
      </c>
      <c r="Y996" s="59">
        <v>46</v>
      </c>
      <c r="Z996" s="59">
        <v>80</v>
      </c>
      <c r="AA996" s="59">
        <v>64</v>
      </c>
    </row>
    <row r="997" spans="1:27" x14ac:dyDescent="0.35">
      <c r="A997" s="59"/>
      <c r="B997" s="59"/>
      <c r="C997" s="59">
        <f>P997*Mitigations!$J$10</f>
        <v>12.6</v>
      </c>
      <c r="D997" s="59">
        <f>Q997*Mitigations!$J$10</f>
        <v>10.3</v>
      </c>
      <c r="E997" s="59">
        <f>R997*Mitigations!$J$10</f>
        <v>5.04</v>
      </c>
      <c r="F997" s="59">
        <f>S997*Mitigations!$J$10</f>
        <v>9.3600000000000012</v>
      </c>
      <c r="G997" s="59">
        <f>T997*Mitigations!$K$10</f>
        <v>8</v>
      </c>
      <c r="H997" s="59">
        <f>U997*Mitigations!$K$10</f>
        <v>1</v>
      </c>
      <c r="I997" s="59">
        <f>V997*Mitigations!$K$10</f>
        <v>1</v>
      </c>
      <c r="J997" s="59">
        <f>W997*Mitigations!$K$10</f>
        <v>2</v>
      </c>
      <c r="K997" s="59">
        <f>X997*Mitigations!$L$10</f>
        <v>286</v>
      </c>
      <c r="L997" s="59">
        <f>Y997*Mitigations!$L$10</f>
        <v>64</v>
      </c>
      <c r="M997" s="59">
        <f>Z997*Mitigations!$L$10</f>
        <v>50</v>
      </c>
      <c r="N997" s="59">
        <f>AA997*Mitigations!$L$10</f>
        <v>34</v>
      </c>
      <c r="O997" s="59"/>
      <c r="P997" s="59">
        <v>12.6</v>
      </c>
      <c r="Q997" s="59">
        <v>10.3</v>
      </c>
      <c r="R997" s="59">
        <v>5.04</v>
      </c>
      <c r="S997" s="59">
        <v>9.3600000000000012</v>
      </c>
      <c r="T997" s="59">
        <v>8</v>
      </c>
      <c r="U997" s="59">
        <v>1</v>
      </c>
      <c r="V997" s="59">
        <v>1</v>
      </c>
      <c r="W997" s="59">
        <v>2</v>
      </c>
      <c r="X997" s="59">
        <v>286</v>
      </c>
      <c r="Y997" s="59">
        <v>64</v>
      </c>
      <c r="Z997" s="59">
        <v>50</v>
      </c>
      <c r="AA997" s="59">
        <v>34</v>
      </c>
    </row>
    <row r="998" spans="1:27" x14ac:dyDescent="0.35">
      <c r="A998" s="59"/>
      <c r="B998" s="59"/>
      <c r="C998" s="59">
        <f>P998*Mitigations!$J$10</f>
        <v>10.8</v>
      </c>
      <c r="D998" s="59">
        <f>Q998*Mitigations!$J$10</f>
        <v>8.6999999999999993</v>
      </c>
      <c r="E998" s="59">
        <f>R998*Mitigations!$J$10</f>
        <v>7.38</v>
      </c>
      <c r="F998" s="59">
        <f>S998*Mitigations!$J$10</f>
        <v>6.66</v>
      </c>
      <c r="G998" s="59">
        <f>T998*Mitigations!$K$10</f>
        <v>11</v>
      </c>
      <c r="H998" s="59">
        <f>U998*Mitigations!$K$10</f>
        <v>2</v>
      </c>
      <c r="I998" s="59">
        <f>V998*Mitigations!$K$10</f>
        <v>2</v>
      </c>
      <c r="J998" s="59">
        <f>W998*Mitigations!$K$10</f>
        <v>2</v>
      </c>
      <c r="K998" s="59">
        <f>X998*Mitigations!$L$10</f>
        <v>110</v>
      </c>
      <c r="L998" s="59">
        <f>Y998*Mitigations!$L$10</f>
        <v>25</v>
      </c>
      <c r="M998" s="59">
        <f>Z998*Mitigations!$L$10</f>
        <v>65</v>
      </c>
      <c r="N998" s="59">
        <f>AA998*Mitigations!$L$10</f>
        <v>65</v>
      </c>
      <c r="O998" s="59"/>
      <c r="P998" s="59">
        <v>10.8</v>
      </c>
      <c r="Q998" s="59">
        <v>8.6999999999999993</v>
      </c>
      <c r="R998" s="59">
        <v>7.38</v>
      </c>
      <c r="S998" s="59">
        <v>6.66</v>
      </c>
      <c r="T998" s="59">
        <v>11</v>
      </c>
      <c r="U998" s="59">
        <v>2</v>
      </c>
      <c r="V998" s="59">
        <v>2</v>
      </c>
      <c r="W998" s="59">
        <v>2</v>
      </c>
      <c r="X998" s="59">
        <v>110</v>
      </c>
      <c r="Y998" s="59">
        <v>25</v>
      </c>
      <c r="Z998" s="59">
        <v>65</v>
      </c>
      <c r="AA998" s="59">
        <v>65</v>
      </c>
    </row>
    <row r="999" spans="1:27" x14ac:dyDescent="0.35">
      <c r="A999" s="59"/>
      <c r="B999" s="59"/>
      <c r="C999" s="59">
        <f>P999*Mitigations!$J$10</f>
        <v>12</v>
      </c>
      <c r="D999" s="59">
        <f>Q999*Mitigations!$J$10</f>
        <v>8.6</v>
      </c>
      <c r="E999" s="59">
        <f>R999*Mitigations!$J$10</f>
        <v>12.51</v>
      </c>
      <c r="F999" s="59">
        <f>S999*Mitigations!$J$10</f>
        <v>7.74</v>
      </c>
      <c r="G999" s="59">
        <f>T999*Mitigations!$K$10</f>
        <v>11</v>
      </c>
      <c r="H999" s="59">
        <f>U999*Mitigations!$K$10</f>
        <v>4</v>
      </c>
      <c r="I999" s="59">
        <f>V999*Mitigations!$K$10</f>
        <v>6</v>
      </c>
      <c r="J999" s="59">
        <f>W999*Mitigations!$K$10</f>
        <v>6</v>
      </c>
      <c r="K999" s="59">
        <f>X999*Mitigations!$L$10</f>
        <v>191</v>
      </c>
      <c r="L999" s="59">
        <f>Y999*Mitigations!$L$10</f>
        <v>37</v>
      </c>
      <c r="M999" s="59">
        <f>Z999*Mitigations!$L$10</f>
        <v>115</v>
      </c>
      <c r="N999" s="59">
        <f>AA999*Mitigations!$L$10</f>
        <v>40</v>
      </c>
      <c r="O999" s="59"/>
      <c r="P999" s="59">
        <v>12</v>
      </c>
      <c r="Q999" s="59">
        <v>8.6</v>
      </c>
      <c r="R999" s="59">
        <v>12.51</v>
      </c>
      <c r="S999" s="59">
        <v>7.74</v>
      </c>
      <c r="T999" s="59">
        <v>11</v>
      </c>
      <c r="U999" s="59">
        <v>4</v>
      </c>
      <c r="V999" s="59">
        <v>6</v>
      </c>
      <c r="W999" s="59">
        <v>6</v>
      </c>
      <c r="X999" s="59">
        <v>191</v>
      </c>
      <c r="Y999" s="59">
        <v>37</v>
      </c>
      <c r="Z999" s="59">
        <v>115</v>
      </c>
      <c r="AA999" s="59">
        <v>40</v>
      </c>
    </row>
    <row r="1000" spans="1:27" x14ac:dyDescent="0.35">
      <c r="A1000" s="59"/>
      <c r="B1000" s="59"/>
      <c r="C1000" s="59">
        <f>P1000*Mitigations!$J$10</f>
        <v>10.5</v>
      </c>
      <c r="D1000" s="59">
        <f>Q1000*Mitigations!$J$10</f>
        <v>8.4</v>
      </c>
      <c r="E1000" s="59">
        <f>R1000*Mitigations!$J$10</f>
        <v>7.11</v>
      </c>
      <c r="F1000" s="59">
        <f>S1000*Mitigations!$J$10</f>
        <v>8.82</v>
      </c>
      <c r="G1000" s="59">
        <f>T1000*Mitigations!$K$10</f>
        <v>4</v>
      </c>
      <c r="H1000" s="59">
        <f>U1000*Mitigations!$K$10</f>
        <v>1</v>
      </c>
      <c r="I1000" s="59">
        <f>V1000*Mitigations!$K$10</f>
        <v>5</v>
      </c>
      <c r="J1000" s="59">
        <f>W1000*Mitigations!$K$10</f>
        <v>7</v>
      </c>
      <c r="K1000" s="59">
        <f>X1000*Mitigations!$L$10</f>
        <v>228</v>
      </c>
      <c r="L1000" s="59">
        <f>Y1000*Mitigations!$L$10</f>
        <v>45</v>
      </c>
      <c r="M1000" s="59">
        <f>Z1000*Mitigations!$L$10</f>
        <v>171</v>
      </c>
      <c r="N1000" s="59">
        <f>AA1000*Mitigations!$L$10</f>
        <v>72</v>
      </c>
      <c r="O1000" s="59"/>
      <c r="P1000" s="59">
        <v>10.5</v>
      </c>
      <c r="Q1000" s="59">
        <v>8.4</v>
      </c>
      <c r="R1000" s="59">
        <v>7.11</v>
      </c>
      <c r="S1000" s="59">
        <v>8.82</v>
      </c>
      <c r="T1000" s="59">
        <v>4</v>
      </c>
      <c r="U1000" s="59">
        <v>1</v>
      </c>
      <c r="V1000" s="59">
        <v>5</v>
      </c>
      <c r="W1000" s="59">
        <v>7</v>
      </c>
      <c r="X1000" s="59">
        <v>228</v>
      </c>
      <c r="Y1000" s="59">
        <v>45</v>
      </c>
      <c r="Z1000" s="59">
        <v>171</v>
      </c>
      <c r="AA1000" s="59">
        <v>72</v>
      </c>
    </row>
    <row r="1001" spans="1:27" x14ac:dyDescent="0.35">
      <c r="A1001" s="59"/>
      <c r="B1001" s="59"/>
      <c r="C1001" s="59">
        <f>P1001*Mitigations!$J$10</f>
        <v>9</v>
      </c>
      <c r="D1001" s="59">
        <f>Q1001*Mitigations!$J$10</f>
        <v>8.3000000000000007</v>
      </c>
      <c r="E1001" s="59">
        <f>R1001*Mitigations!$J$10</f>
        <v>10.170000000000002</v>
      </c>
      <c r="F1001" s="59">
        <f>S1001*Mitigations!$J$10</f>
        <v>7.11</v>
      </c>
      <c r="G1001" s="59">
        <f>T1001*Mitigations!$K$10</f>
        <v>6</v>
      </c>
      <c r="H1001" s="59">
        <f>U1001*Mitigations!$K$10</f>
        <v>5</v>
      </c>
      <c r="I1001" s="59">
        <f>V1001*Mitigations!$K$10</f>
        <v>6</v>
      </c>
      <c r="J1001" s="59">
        <f>W1001*Mitigations!$K$10</f>
        <v>5</v>
      </c>
      <c r="K1001" s="59">
        <f>X1001*Mitigations!$L$10</f>
        <v>66</v>
      </c>
      <c r="L1001" s="59">
        <f>Y1001*Mitigations!$L$10</f>
        <v>47</v>
      </c>
      <c r="M1001" s="59">
        <f>Z1001*Mitigations!$L$10</f>
        <v>107</v>
      </c>
      <c r="N1001" s="59">
        <f>AA1001*Mitigations!$L$10</f>
        <v>46</v>
      </c>
      <c r="O1001" s="59"/>
      <c r="P1001" s="59">
        <v>9</v>
      </c>
      <c r="Q1001" s="59">
        <v>8.3000000000000007</v>
      </c>
      <c r="R1001" s="59">
        <v>10.170000000000002</v>
      </c>
      <c r="S1001" s="59">
        <v>7.11</v>
      </c>
      <c r="T1001" s="59">
        <v>6</v>
      </c>
      <c r="U1001" s="59">
        <v>5</v>
      </c>
      <c r="V1001" s="59">
        <v>6</v>
      </c>
      <c r="W1001" s="59">
        <v>5</v>
      </c>
      <c r="X1001" s="59">
        <v>66</v>
      </c>
      <c r="Y1001" s="59">
        <v>47</v>
      </c>
      <c r="Z1001" s="59">
        <v>107</v>
      </c>
      <c r="AA1001" s="59">
        <v>46</v>
      </c>
    </row>
    <row r="1002" spans="1:27" x14ac:dyDescent="0.35">
      <c r="A1002" s="59"/>
      <c r="B1002" s="59"/>
      <c r="C1002" s="59">
        <f>P1002*Mitigations!$J$10</f>
        <v>12.2</v>
      </c>
      <c r="D1002" s="59">
        <f>Q1002*Mitigations!$J$10</f>
        <v>8.1999999999999993</v>
      </c>
      <c r="E1002" s="59">
        <f>R1002*Mitigations!$J$10</f>
        <v>5.9399999999999995</v>
      </c>
      <c r="F1002" s="59">
        <f>S1002*Mitigations!$J$10</f>
        <v>7.2</v>
      </c>
      <c r="G1002" s="59">
        <f>T1002*Mitigations!$K$10</f>
        <v>4</v>
      </c>
      <c r="H1002" s="59">
        <f>U1002*Mitigations!$K$10</f>
        <v>4</v>
      </c>
      <c r="I1002" s="59">
        <f>V1002*Mitigations!$K$10</f>
        <v>2</v>
      </c>
      <c r="J1002" s="59">
        <f>W1002*Mitigations!$K$10</f>
        <v>6</v>
      </c>
      <c r="K1002" s="59">
        <f>X1002*Mitigations!$L$10</f>
        <v>126</v>
      </c>
      <c r="L1002" s="59">
        <f>Y1002*Mitigations!$L$10</f>
        <v>39</v>
      </c>
      <c r="M1002" s="59">
        <f>Z1002*Mitigations!$L$10</f>
        <v>97</v>
      </c>
      <c r="N1002" s="59">
        <f>AA1002*Mitigations!$L$10</f>
        <v>50</v>
      </c>
      <c r="O1002" s="59"/>
      <c r="P1002" s="59">
        <v>12.2</v>
      </c>
      <c r="Q1002" s="59">
        <v>8.1999999999999993</v>
      </c>
      <c r="R1002" s="59">
        <v>5.9399999999999995</v>
      </c>
      <c r="S1002" s="59">
        <v>7.2</v>
      </c>
      <c r="T1002" s="59">
        <v>4</v>
      </c>
      <c r="U1002" s="59">
        <v>4</v>
      </c>
      <c r="V1002" s="59">
        <v>2</v>
      </c>
      <c r="W1002" s="59">
        <v>6</v>
      </c>
      <c r="X1002" s="59">
        <v>126</v>
      </c>
      <c r="Y1002" s="59">
        <v>39</v>
      </c>
      <c r="Z1002" s="59">
        <v>97</v>
      </c>
      <c r="AA1002" s="59">
        <v>50</v>
      </c>
    </row>
    <row r="1003" spans="1:27" x14ac:dyDescent="0.35">
      <c r="A1003" s="59"/>
      <c r="B1003" s="59"/>
      <c r="C1003" s="59">
        <f>P1003*Mitigations!$J$10</f>
        <v>11.5</v>
      </c>
      <c r="D1003" s="59">
        <f>Q1003*Mitigations!$J$10</f>
        <v>7.2</v>
      </c>
      <c r="E1003" s="59">
        <f>R1003*Mitigations!$J$10</f>
        <v>9</v>
      </c>
      <c r="F1003" s="59">
        <f>S1003*Mitigations!$J$10</f>
        <v>7.65</v>
      </c>
      <c r="G1003" s="59">
        <f>T1003*Mitigations!$K$10</f>
        <v>3</v>
      </c>
      <c r="H1003" s="59">
        <f>U1003*Mitigations!$K$10</f>
        <v>3</v>
      </c>
      <c r="I1003" s="59">
        <f>V1003*Mitigations!$K$10</f>
        <v>6</v>
      </c>
      <c r="J1003" s="59">
        <f>W1003*Mitigations!$K$10</f>
        <v>5</v>
      </c>
      <c r="K1003" s="59">
        <f>X1003*Mitigations!$L$10</f>
        <v>79</v>
      </c>
      <c r="L1003" s="59">
        <f>Y1003*Mitigations!$L$10</f>
        <v>23</v>
      </c>
      <c r="M1003" s="59">
        <f>Z1003*Mitigations!$L$10</f>
        <v>68</v>
      </c>
      <c r="N1003" s="59">
        <f>AA1003*Mitigations!$L$10</f>
        <v>31</v>
      </c>
      <c r="O1003" s="59"/>
      <c r="P1003" s="59">
        <v>11.5</v>
      </c>
      <c r="Q1003" s="59">
        <v>7.2</v>
      </c>
      <c r="R1003" s="59">
        <v>9</v>
      </c>
      <c r="S1003" s="59">
        <v>7.65</v>
      </c>
      <c r="T1003" s="59">
        <v>3</v>
      </c>
      <c r="U1003" s="59">
        <v>3</v>
      </c>
      <c r="V1003" s="59">
        <v>6</v>
      </c>
      <c r="W1003" s="59">
        <v>5</v>
      </c>
      <c r="X1003" s="59">
        <v>79</v>
      </c>
      <c r="Y1003" s="59">
        <v>23</v>
      </c>
      <c r="Z1003" s="59">
        <v>68</v>
      </c>
      <c r="AA1003" s="59">
        <v>31</v>
      </c>
    </row>
    <row r="1004" spans="1:27" x14ac:dyDescent="0.35">
      <c r="A1004" s="59"/>
      <c r="B1004" s="59"/>
      <c r="C1004" s="59">
        <f>P1004*Mitigations!$J$10</f>
        <v>11.7</v>
      </c>
      <c r="D1004" s="59">
        <f>Q1004*Mitigations!$J$10</f>
        <v>8</v>
      </c>
      <c r="E1004" s="59">
        <f>R1004*Mitigations!$J$10</f>
        <v>10.35</v>
      </c>
      <c r="F1004" s="59">
        <f>S1004*Mitigations!$J$10</f>
        <v>8.2799999999999994</v>
      </c>
      <c r="G1004" s="59">
        <f>T1004*Mitigations!$K$10</f>
        <v>3</v>
      </c>
      <c r="H1004" s="59">
        <f>U1004*Mitigations!$K$10</f>
        <v>3</v>
      </c>
      <c r="I1004" s="59">
        <f>V1004*Mitigations!$K$10</f>
        <v>8</v>
      </c>
      <c r="J1004" s="59">
        <f>W1004*Mitigations!$K$10</f>
        <v>5</v>
      </c>
      <c r="K1004" s="59">
        <f>X1004*Mitigations!$L$10</f>
        <v>124</v>
      </c>
      <c r="L1004" s="59">
        <f>Y1004*Mitigations!$L$10</f>
        <v>33</v>
      </c>
      <c r="M1004" s="59">
        <f>Z1004*Mitigations!$L$10</f>
        <v>74</v>
      </c>
      <c r="N1004" s="59">
        <f>AA1004*Mitigations!$L$10</f>
        <v>39</v>
      </c>
      <c r="O1004" s="59"/>
      <c r="P1004" s="59">
        <v>11.7</v>
      </c>
      <c r="Q1004" s="59">
        <v>8</v>
      </c>
      <c r="R1004" s="59">
        <v>10.35</v>
      </c>
      <c r="S1004" s="59">
        <v>8.2799999999999994</v>
      </c>
      <c r="T1004" s="59">
        <v>3</v>
      </c>
      <c r="U1004" s="59">
        <v>3</v>
      </c>
      <c r="V1004" s="59">
        <v>8</v>
      </c>
      <c r="W1004" s="59">
        <v>5</v>
      </c>
      <c r="X1004" s="59">
        <v>124</v>
      </c>
      <c r="Y1004" s="59">
        <v>33</v>
      </c>
      <c r="Z1004" s="59">
        <v>74</v>
      </c>
      <c r="AA1004" s="59">
        <v>39</v>
      </c>
    </row>
    <row r="1005" spans="1:27" x14ac:dyDescent="0.35">
      <c r="A1005" s="59"/>
      <c r="B1005" s="59"/>
      <c r="C1005" s="59">
        <f>P1005*Mitigations!$J$10</f>
        <v>9.9</v>
      </c>
      <c r="D1005" s="59">
        <f>Q1005*Mitigations!$J$10</f>
        <v>9.1</v>
      </c>
      <c r="E1005" s="59">
        <f>R1005*Mitigations!$J$10</f>
        <v>9.3600000000000012</v>
      </c>
      <c r="F1005" s="59">
        <f>S1005*Mitigations!$J$10</f>
        <v>8.1</v>
      </c>
      <c r="G1005" s="59">
        <f>T1005*Mitigations!$K$10</f>
        <v>3</v>
      </c>
      <c r="H1005" s="59">
        <f>U1005*Mitigations!$K$10</f>
        <v>3</v>
      </c>
      <c r="I1005" s="59">
        <f>V1005*Mitigations!$K$10</f>
        <v>8</v>
      </c>
      <c r="J1005" s="59">
        <f>W1005*Mitigations!$K$10</f>
        <v>6</v>
      </c>
      <c r="K1005" s="59">
        <f>X1005*Mitigations!$L$10</f>
        <v>82</v>
      </c>
      <c r="L1005" s="59">
        <f>Y1005*Mitigations!$L$10</f>
        <v>51</v>
      </c>
      <c r="M1005" s="59">
        <f>Z1005*Mitigations!$L$10</f>
        <v>70</v>
      </c>
      <c r="N1005" s="59">
        <f>AA1005*Mitigations!$L$10</f>
        <v>46</v>
      </c>
      <c r="O1005" s="59"/>
      <c r="P1005" s="59">
        <v>9.9</v>
      </c>
      <c r="Q1005" s="59">
        <v>9.1</v>
      </c>
      <c r="R1005" s="59">
        <v>9.3600000000000012</v>
      </c>
      <c r="S1005" s="59">
        <v>8.1</v>
      </c>
      <c r="T1005" s="59">
        <v>3</v>
      </c>
      <c r="U1005" s="59">
        <v>3</v>
      </c>
      <c r="V1005" s="59">
        <v>8</v>
      </c>
      <c r="W1005" s="59">
        <v>6</v>
      </c>
      <c r="X1005" s="59">
        <v>82</v>
      </c>
      <c r="Y1005" s="59">
        <v>51</v>
      </c>
      <c r="Z1005" s="59">
        <v>70</v>
      </c>
      <c r="AA1005" s="59">
        <v>46</v>
      </c>
    </row>
    <row r="1006" spans="1:27" x14ac:dyDescent="0.35">
      <c r="A1006" s="59"/>
      <c r="B1006" s="59"/>
      <c r="C1006" s="59">
        <f>P1006*Mitigations!$J$10</f>
        <v>8.6999999999999993</v>
      </c>
      <c r="D1006" s="59">
        <f>Q1006*Mitigations!$J$10</f>
        <v>9.6</v>
      </c>
      <c r="E1006" s="59">
        <f>R1006*Mitigations!$J$10</f>
        <v>7.11</v>
      </c>
      <c r="F1006" s="59">
        <f>S1006*Mitigations!$J$10</f>
        <v>5.7600000000000007</v>
      </c>
      <c r="G1006" s="59">
        <f>T1006*Mitigations!$K$10</f>
        <v>3</v>
      </c>
      <c r="H1006" s="59">
        <f>U1006*Mitigations!$K$10</f>
        <v>4</v>
      </c>
      <c r="I1006" s="59">
        <f>V1006*Mitigations!$K$10</f>
        <v>5</v>
      </c>
      <c r="J1006" s="59">
        <f>W1006*Mitigations!$K$10</f>
        <v>11</v>
      </c>
      <c r="K1006" s="59">
        <f>X1006*Mitigations!$L$10</f>
        <v>147</v>
      </c>
      <c r="L1006" s="59">
        <f>Y1006*Mitigations!$L$10</f>
        <v>34</v>
      </c>
      <c r="M1006" s="59">
        <f>Z1006*Mitigations!$L$10</f>
        <v>68</v>
      </c>
      <c r="N1006" s="59">
        <f>AA1006*Mitigations!$L$10</f>
        <v>52</v>
      </c>
      <c r="O1006" s="59"/>
      <c r="P1006" s="59">
        <v>8.6999999999999993</v>
      </c>
      <c r="Q1006" s="59">
        <v>9.6</v>
      </c>
      <c r="R1006" s="59">
        <v>7.11</v>
      </c>
      <c r="S1006" s="59">
        <v>5.7600000000000007</v>
      </c>
      <c r="T1006" s="59">
        <v>3</v>
      </c>
      <c r="U1006" s="59">
        <v>4</v>
      </c>
      <c r="V1006" s="59">
        <v>5</v>
      </c>
      <c r="W1006" s="59">
        <v>11</v>
      </c>
      <c r="X1006" s="59">
        <v>147</v>
      </c>
      <c r="Y1006" s="59">
        <v>34</v>
      </c>
      <c r="Z1006" s="59">
        <v>68</v>
      </c>
      <c r="AA1006" s="59">
        <v>52</v>
      </c>
    </row>
    <row r="1007" spans="1:27" x14ac:dyDescent="0.35">
      <c r="A1007" s="59"/>
      <c r="B1007" s="59"/>
      <c r="C1007" s="59">
        <f>P1007*Mitigations!$J$10</f>
        <v>7</v>
      </c>
      <c r="D1007" s="59">
        <f>Q1007*Mitigations!$J$10</f>
        <v>7.1</v>
      </c>
      <c r="E1007" s="59">
        <f>R1007*Mitigations!$J$10</f>
        <v>8.370000000000001</v>
      </c>
      <c r="F1007" s="59">
        <f>S1007*Mitigations!$J$10</f>
        <v>8.4600000000000009</v>
      </c>
      <c r="G1007" s="59">
        <f>T1007*Mitigations!$K$10</f>
        <v>3</v>
      </c>
      <c r="H1007" s="59">
        <f>U1007*Mitigations!$K$10</f>
        <v>2</v>
      </c>
      <c r="I1007" s="59">
        <f>V1007*Mitigations!$K$10</f>
        <v>3</v>
      </c>
      <c r="J1007" s="59">
        <f>W1007*Mitigations!$K$10</f>
        <v>5</v>
      </c>
      <c r="K1007" s="59">
        <f>X1007*Mitigations!$L$10</f>
        <v>96</v>
      </c>
      <c r="L1007" s="59">
        <f>Y1007*Mitigations!$L$10</f>
        <v>53</v>
      </c>
      <c r="M1007" s="59">
        <f>Z1007*Mitigations!$L$10</f>
        <v>88</v>
      </c>
      <c r="N1007" s="59">
        <f>AA1007*Mitigations!$L$10</f>
        <v>16</v>
      </c>
      <c r="O1007" s="59"/>
      <c r="P1007" s="59">
        <v>7</v>
      </c>
      <c r="Q1007" s="59">
        <v>7.1</v>
      </c>
      <c r="R1007" s="59">
        <v>8.370000000000001</v>
      </c>
      <c r="S1007" s="59">
        <v>8.4600000000000009</v>
      </c>
      <c r="T1007" s="59">
        <v>3</v>
      </c>
      <c r="U1007" s="59">
        <v>2</v>
      </c>
      <c r="V1007" s="59">
        <v>3</v>
      </c>
      <c r="W1007" s="59">
        <v>5</v>
      </c>
      <c r="X1007" s="59">
        <v>96</v>
      </c>
      <c r="Y1007" s="59">
        <v>53</v>
      </c>
      <c r="Z1007" s="59">
        <v>88</v>
      </c>
      <c r="AA1007" s="59">
        <v>16</v>
      </c>
    </row>
    <row r="1008" spans="1:27" x14ac:dyDescent="0.35">
      <c r="A1008" s="59"/>
      <c r="B1008" s="59"/>
      <c r="C1008" s="59">
        <f>P1008*Mitigations!$J$10</f>
        <v>8.1</v>
      </c>
      <c r="D1008" s="59">
        <f>Q1008*Mitigations!$J$10</f>
        <v>8.1999999999999993</v>
      </c>
      <c r="E1008" s="59">
        <f>R1008*Mitigations!$J$10</f>
        <v>8.370000000000001</v>
      </c>
      <c r="F1008" s="59">
        <f>S1008*Mitigations!$J$10</f>
        <v>7.38</v>
      </c>
      <c r="G1008" s="59">
        <f>T1008*Mitigations!$K$10</f>
        <v>5</v>
      </c>
      <c r="H1008" s="59">
        <f>U1008*Mitigations!$K$10</f>
        <v>2</v>
      </c>
      <c r="I1008" s="59">
        <f>V1008*Mitigations!$K$10</f>
        <v>3</v>
      </c>
      <c r="J1008" s="59">
        <f>W1008*Mitigations!$K$10</f>
        <v>5</v>
      </c>
      <c r="K1008" s="59">
        <f>X1008*Mitigations!$L$10</f>
        <v>155</v>
      </c>
      <c r="L1008" s="59">
        <f>Y1008*Mitigations!$L$10</f>
        <v>26</v>
      </c>
      <c r="M1008" s="59">
        <f>Z1008*Mitigations!$L$10</f>
        <v>57</v>
      </c>
      <c r="N1008" s="59">
        <f>AA1008*Mitigations!$L$10</f>
        <v>42</v>
      </c>
      <c r="O1008" s="59"/>
      <c r="P1008" s="59">
        <v>8.1</v>
      </c>
      <c r="Q1008" s="59">
        <v>8.1999999999999993</v>
      </c>
      <c r="R1008" s="59">
        <v>8.370000000000001</v>
      </c>
      <c r="S1008" s="59">
        <v>7.38</v>
      </c>
      <c r="T1008" s="59">
        <v>5</v>
      </c>
      <c r="U1008" s="59">
        <v>2</v>
      </c>
      <c r="V1008" s="59">
        <v>3</v>
      </c>
      <c r="W1008" s="59">
        <v>5</v>
      </c>
      <c r="X1008" s="59">
        <v>155</v>
      </c>
      <c r="Y1008" s="59">
        <v>26</v>
      </c>
      <c r="Z1008" s="59">
        <v>57</v>
      </c>
      <c r="AA1008" s="59">
        <v>42</v>
      </c>
    </row>
    <row r="1009" spans="1:27" x14ac:dyDescent="0.35">
      <c r="A1009" s="59"/>
      <c r="B1009" s="59" t="s">
        <v>25</v>
      </c>
      <c r="C1009" s="59">
        <f>AVERAGE(C9:C1008)</f>
        <v>10.332100000000011</v>
      </c>
      <c r="D1009" s="59">
        <f t="shared" ref="D1009:N1009" si="0">AVERAGE(D9:D1008)</f>
        <v>8.1006000000000089</v>
      </c>
      <c r="E1009" s="59">
        <f t="shared" si="0"/>
        <v>9.2703600000000019</v>
      </c>
      <c r="F1009" s="59">
        <f t="shared" si="0"/>
        <v>7.325730000000017</v>
      </c>
      <c r="G1009" s="59">
        <f t="shared" si="0"/>
        <v>5.1349999999999998</v>
      </c>
      <c r="H1009" s="59">
        <f t="shared" si="0"/>
        <v>3.3849999999999998</v>
      </c>
      <c r="I1009" s="59">
        <f t="shared" si="0"/>
        <v>4.875</v>
      </c>
      <c r="J1009" s="59">
        <f t="shared" si="0"/>
        <v>5.1059999999999999</v>
      </c>
      <c r="K1009" s="59">
        <f t="shared" si="0"/>
        <v>139.83199999999999</v>
      </c>
      <c r="L1009" s="59">
        <f t="shared" si="0"/>
        <v>40.125999999999998</v>
      </c>
      <c r="M1009" s="59">
        <f t="shared" si="0"/>
        <v>87.114999999999995</v>
      </c>
      <c r="N1009" s="59">
        <f t="shared" si="0"/>
        <v>52.366</v>
      </c>
      <c r="O1009" s="59"/>
      <c r="P1009" s="59">
        <v>10.332100000000011</v>
      </c>
      <c r="Q1009" s="59">
        <v>8.1006000000000089</v>
      </c>
      <c r="R1009" s="59">
        <v>9.2703599999999948</v>
      </c>
      <c r="S1009" s="59">
        <v>7.325730000000001</v>
      </c>
      <c r="T1009" s="59">
        <v>5.1349999999999998</v>
      </c>
      <c r="U1009" s="59">
        <v>3.3849999999999998</v>
      </c>
      <c r="V1009" s="59">
        <v>4.875</v>
      </c>
      <c r="W1009" s="59">
        <v>5.1059999999999999</v>
      </c>
      <c r="X1009" s="59">
        <v>139.83199999999999</v>
      </c>
      <c r="Y1009" s="59">
        <v>40.125999999999998</v>
      </c>
      <c r="Z1009" s="59">
        <v>87.114999999999995</v>
      </c>
      <c r="AA1009" s="59">
        <v>52.366</v>
      </c>
    </row>
    <row r="1010" spans="1:27" x14ac:dyDescent="0.35">
      <c r="A1010" s="59"/>
      <c r="B1010" s="12" t="s">
        <v>26</v>
      </c>
      <c r="C1010" s="59">
        <f>PERCENTILE(C9:C1008,0.9)</f>
        <v>12.9</v>
      </c>
      <c r="D1010" s="59">
        <f t="shared" ref="D1010:N1010" si="1">PERCENTILE(D9:D1008,0.9)</f>
        <v>9.5</v>
      </c>
      <c r="E1010" s="59">
        <f t="shared" si="1"/>
        <v>11.700000000000001</v>
      </c>
      <c r="F1010" s="59">
        <f t="shared" si="1"/>
        <v>8.5500000000000007</v>
      </c>
      <c r="G1010" s="59">
        <f t="shared" si="1"/>
        <v>8</v>
      </c>
      <c r="H1010" s="59">
        <f t="shared" si="1"/>
        <v>6</v>
      </c>
      <c r="I1010" s="59">
        <f t="shared" si="1"/>
        <v>8</v>
      </c>
      <c r="J1010" s="59">
        <f t="shared" si="1"/>
        <v>8</v>
      </c>
      <c r="K1010" s="59">
        <f t="shared" si="1"/>
        <v>215</v>
      </c>
      <c r="L1010" s="59">
        <f t="shared" si="1"/>
        <v>62</v>
      </c>
      <c r="M1010" s="59">
        <f t="shared" si="1"/>
        <v>131.10000000000002</v>
      </c>
      <c r="N1010" s="59">
        <f t="shared" si="1"/>
        <v>83.100000000000023</v>
      </c>
      <c r="O1010" s="59"/>
      <c r="P1010" s="59">
        <v>12.9</v>
      </c>
      <c r="Q1010" s="59">
        <v>9.5</v>
      </c>
      <c r="R1010" s="59">
        <v>11.700000000000001</v>
      </c>
      <c r="S1010" s="59">
        <v>8.5500000000000007</v>
      </c>
      <c r="T1010" s="59">
        <v>8</v>
      </c>
      <c r="U1010" s="59">
        <v>6</v>
      </c>
      <c r="V1010" s="59">
        <v>8</v>
      </c>
      <c r="W1010" s="59">
        <v>8</v>
      </c>
      <c r="X1010" s="59">
        <v>215</v>
      </c>
      <c r="Y1010" s="59">
        <v>62</v>
      </c>
      <c r="Z1010" s="59">
        <v>131.10000000000002</v>
      </c>
      <c r="AA1010" s="59">
        <v>83.100000000000023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3"/>
  <sheetViews>
    <sheetView workbookViewId="0">
      <selection activeCell="H8" sqref="H8:H9"/>
    </sheetView>
  </sheetViews>
  <sheetFormatPr defaultRowHeight="15.5" x14ac:dyDescent="0.35"/>
  <sheetData>
    <row r="1" spans="1:11" ht="69.900000000000006" customHeight="1" x14ac:dyDescent="0.35">
      <c r="A1" s="13">
        <v>1</v>
      </c>
      <c r="B1" t="s">
        <v>29</v>
      </c>
    </row>
    <row r="2" spans="1:11" x14ac:dyDescent="0.35">
      <c r="B2" t="s">
        <v>30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  <c r="J2" t="s">
        <v>53</v>
      </c>
      <c r="K2" t="s">
        <v>54</v>
      </c>
    </row>
    <row r="3" spans="1:11" x14ac:dyDescent="0.35">
      <c r="B3" s="20" t="s">
        <v>31</v>
      </c>
      <c r="C3" s="21">
        <f>CRS!$F$10</f>
        <v>15.9</v>
      </c>
      <c r="D3" s="21">
        <f>CRS!$F$14</f>
        <v>17.549999999999997</v>
      </c>
      <c r="E3" s="21">
        <f>CRS!$F$17</f>
        <v>33.449999999999996</v>
      </c>
      <c r="F3" s="21">
        <f>CRS!$M$10</f>
        <v>10</v>
      </c>
      <c r="G3" s="21">
        <f>CRS!$M$14</f>
        <v>7</v>
      </c>
      <c r="H3" s="21">
        <f>CRS!$M$17</f>
        <v>17</v>
      </c>
      <c r="I3" s="21">
        <f>CRS!$T$10</f>
        <v>148</v>
      </c>
      <c r="J3" s="21">
        <f>CRS!$T$14</f>
        <v>182</v>
      </c>
      <c r="K3" s="21">
        <f>CRS!$T$17</f>
        <v>330</v>
      </c>
    </row>
    <row r="4" spans="1:11" x14ac:dyDescent="0.35">
      <c r="B4" s="22">
        <v>1</v>
      </c>
      <c r="C4" s="57">
        <f t="dataTable" ref="C4:K1003" dt2D="0" dtr="0" r1="A1"/>
        <v>15.9</v>
      </c>
      <c r="D4" s="57">
        <v>17.549999999999997</v>
      </c>
      <c r="E4" s="57">
        <v>33.449999999999996</v>
      </c>
      <c r="F4" s="24">
        <v>10</v>
      </c>
      <c r="G4" s="24">
        <v>7</v>
      </c>
      <c r="H4" s="24">
        <v>17</v>
      </c>
      <c r="I4" s="24">
        <v>148</v>
      </c>
      <c r="J4" s="24">
        <v>182</v>
      </c>
      <c r="K4" s="24">
        <v>330</v>
      </c>
    </row>
    <row r="5" spans="1:11" x14ac:dyDescent="0.35">
      <c r="B5" s="22">
        <v>2</v>
      </c>
      <c r="C5" s="57">
        <v>20.200000000000003</v>
      </c>
      <c r="D5" s="57">
        <v>17.189999999999998</v>
      </c>
      <c r="E5" s="57">
        <v>37.39</v>
      </c>
      <c r="F5" s="24">
        <v>9</v>
      </c>
      <c r="G5" s="24">
        <v>13</v>
      </c>
      <c r="H5" s="24">
        <v>22</v>
      </c>
      <c r="I5" s="24">
        <v>219</v>
      </c>
      <c r="J5" s="24">
        <v>126</v>
      </c>
      <c r="K5" s="24">
        <v>345</v>
      </c>
    </row>
    <row r="6" spans="1:11" x14ac:dyDescent="0.35">
      <c r="B6" s="22">
        <v>3</v>
      </c>
      <c r="C6" s="57">
        <v>19.399999999999999</v>
      </c>
      <c r="D6" s="57">
        <v>17.55</v>
      </c>
      <c r="E6" s="57">
        <v>36.950000000000003</v>
      </c>
      <c r="F6" s="24">
        <v>8</v>
      </c>
      <c r="G6" s="24">
        <v>9</v>
      </c>
      <c r="H6" s="24">
        <v>17</v>
      </c>
      <c r="I6" s="24">
        <v>349</v>
      </c>
      <c r="J6" s="24">
        <v>127</v>
      </c>
      <c r="K6" s="24">
        <v>476</v>
      </c>
    </row>
    <row r="7" spans="1:11" x14ac:dyDescent="0.35">
      <c r="B7" s="22">
        <v>4</v>
      </c>
      <c r="C7" s="57">
        <v>18.8</v>
      </c>
      <c r="D7" s="57">
        <v>17.64</v>
      </c>
      <c r="E7" s="57">
        <v>36.44</v>
      </c>
      <c r="F7" s="24">
        <v>7</v>
      </c>
      <c r="G7" s="24">
        <v>12</v>
      </c>
      <c r="H7" s="24">
        <v>19</v>
      </c>
      <c r="I7" s="24">
        <v>249</v>
      </c>
      <c r="J7" s="24">
        <v>171</v>
      </c>
      <c r="K7" s="24">
        <v>420</v>
      </c>
    </row>
    <row r="8" spans="1:11" x14ac:dyDescent="0.35">
      <c r="B8" s="22">
        <v>5</v>
      </c>
      <c r="C8" s="57">
        <v>19.399999999999999</v>
      </c>
      <c r="D8" s="57">
        <v>13.59</v>
      </c>
      <c r="E8" s="57">
        <v>32.989999999999995</v>
      </c>
      <c r="F8" s="24">
        <v>5</v>
      </c>
      <c r="G8" s="24">
        <v>7</v>
      </c>
      <c r="H8" s="24">
        <v>12</v>
      </c>
      <c r="I8" s="24">
        <v>245</v>
      </c>
      <c r="J8" s="24">
        <v>126</v>
      </c>
      <c r="K8" s="24">
        <v>371</v>
      </c>
    </row>
    <row r="9" spans="1:11" x14ac:dyDescent="0.35">
      <c r="B9" s="22">
        <v>6</v>
      </c>
      <c r="C9" s="57">
        <v>20.9</v>
      </c>
      <c r="D9" s="57">
        <v>16.29</v>
      </c>
      <c r="E9" s="57">
        <v>37.19</v>
      </c>
      <c r="F9" s="24">
        <v>12</v>
      </c>
      <c r="G9" s="24">
        <v>8</v>
      </c>
      <c r="H9" s="24">
        <v>20</v>
      </c>
      <c r="I9" s="24">
        <v>261</v>
      </c>
      <c r="J9" s="24">
        <v>129</v>
      </c>
      <c r="K9" s="24">
        <v>390</v>
      </c>
    </row>
    <row r="10" spans="1:11" x14ac:dyDescent="0.35">
      <c r="B10" s="22">
        <v>7</v>
      </c>
      <c r="C10" s="57">
        <v>20.8</v>
      </c>
      <c r="D10" s="57">
        <v>15.03</v>
      </c>
      <c r="E10" s="57">
        <v>35.83</v>
      </c>
      <c r="F10" s="24">
        <v>15</v>
      </c>
      <c r="G10" s="24">
        <v>12</v>
      </c>
      <c r="H10" s="24">
        <v>27</v>
      </c>
      <c r="I10" s="24">
        <v>211</v>
      </c>
      <c r="J10" s="24">
        <v>224</v>
      </c>
      <c r="K10" s="24">
        <v>435</v>
      </c>
    </row>
    <row r="11" spans="1:11" x14ac:dyDescent="0.35">
      <c r="B11" s="22">
        <v>8</v>
      </c>
      <c r="C11" s="57">
        <v>18.399999999999999</v>
      </c>
      <c r="D11" s="57">
        <v>17.73</v>
      </c>
      <c r="E11" s="57">
        <v>36.129999999999995</v>
      </c>
      <c r="F11" s="24">
        <v>6</v>
      </c>
      <c r="G11" s="24">
        <v>2</v>
      </c>
      <c r="H11" s="24">
        <v>8</v>
      </c>
      <c r="I11" s="24">
        <v>155</v>
      </c>
      <c r="J11" s="24">
        <v>141</v>
      </c>
      <c r="K11" s="24">
        <v>296</v>
      </c>
    </row>
    <row r="12" spans="1:11" x14ac:dyDescent="0.35">
      <c r="B12" s="22">
        <v>9</v>
      </c>
      <c r="C12" s="57">
        <v>13.6</v>
      </c>
      <c r="D12" s="57">
        <v>17.28</v>
      </c>
      <c r="E12" s="57">
        <v>30.880000000000003</v>
      </c>
      <c r="F12" s="24">
        <v>9</v>
      </c>
      <c r="G12" s="24">
        <v>11</v>
      </c>
      <c r="H12" s="24">
        <v>20</v>
      </c>
      <c r="I12" s="24">
        <v>127</v>
      </c>
      <c r="J12" s="24">
        <v>110</v>
      </c>
      <c r="K12" s="24">
        <v>237</v>
      </c>
    </row>
    <row r="13" spans="1:11" x14ac:dyDescent="0.35">
      <c r="B13" s="22">
        <v>10</v>
      </c>
      <c r="C13" s="57">
        <v>15.6</v>
      </c>
      <c r="D13" s="57">
        <v>18.18</v>
      </c>
      <c r="E13" s="57">
        <v>33.78</v>
      </c>
      <c r="F13" s="24">
        <v>7</v>
      </c>
      <c r="G13" s="24">
        <v>2</v>
      </c>
      <c r="H13" s="24">
        <v>9</v>
      </c>
      <c r="I13" s="24">
        <v>168</v>
      </c>
      <c r="J13" s="24">
        <v>120</v>
      </c>
      <c r="K13" s="24">
        <v>288</v>
      </c>
    </row>
    <row r="14" spans="1:11" x14ac:dyDescent="0.35">
      <c r="B14" s="22">
        <v>11</v>
      </c>
      <c r="C14" s="57">
        <v>14.7</v>
      </c>
      <c r="D14" s="57">
        <v>18</v>
      </c>
      <c r="E14" s="57">
        <v>32.700000000000003</v>
      </c>
      <c r="F14" s="24">
        <v>11</v>
      </c>
      <c r="G14" s="24">
        <v>12</v>
      </c>
      <c r="H14" s="24">
        <v>23</v>
      </c>
      <c r="I14" s="24">
        <v>100</v>
      </c>
      <c r="J14" s="24">
        <v>108</v>
      </c>
      <c r="K14" s="24">
        <v>208</v>
      </c>
    </row>
    <row r="15" spans="1:11" x14ac:dyDescent="0.35">
      <c r="B15" s="22">
        <v>12</v>
      </c>
      <c r="C15" s="57">
        <v>17.2</v>
      </c>
      <c r="D15" s="57">
        <v>18.270000000000003</v>
      </c>
      <c r="E15" s="57">
        <v>35.47</v>
      </c>
      <c r="F15" s="24">
        <v>7</v>
      </c>
      <c r="G15" s="24">
        <v>12</v>
      </c>
      <c r="H15" s="24">
        <v>19</v>
      </c>
      <c r="I15" s="24">
        <v>333</v>
      </c>
      <c r="J15" s="24">
        <v>169</v>
      </c>
      <c r="K15" s="24">
        <v>502</v>
      </c>
    </row>
    <row r="16" spans="1:11" x14ac:dyDescent="0.35">
      <c r="B16" s="22">
        <v>13</v>
      </c>
      <c r="C16" s="57">
        <v>17.799999999999997</v>
      </c>
      <c r="D16" s="57">
        <v>18.810000000000002</v>
      </c>
      <c r="E16" s="57">
        <v>36.61</v>
      </c>
      <c r="F16" s="24">
        <v>10</v>
      </c>
      <c r="G16" s="24">
        <v>12</v>
      </c>
      <c r="H16" s="24">
        <v>22</v>
      </c>
      <c r="I16" s="24">
        <v>202</v>
      </c>
      <c r="J16" s="24">
        <v>161</v>
      </c>
      <c r="K16" s="24">
        <v>363</v>
      </c>
    </row>
    <row r="17" spans="2:11" x14ac:dyDescent="0.35">
      <c r="B17" s="22">
        <v>14</v>
      </c>
      <c r="C17" s="57">
        <v>17.600000000000001</v>
      </c>
      <c r="D17" s="57">
        <v>17.46</v>
      </c>
      <c r="E17" s="57">
        <v>35.06</v>
      </c>
      <c r="F17" s="24">
        <v>10</v>
      </c>
      <c r="G17" s="24">
        <v>9</v>
      </c>
      <c r="H17" s="24">
        <v>19</v>
      </c>
      <c r="I17" s="24">
        <v>143</v>
      </c>
      <c r="J17" s="24">
        <v>153</v>
      </c>
      <c r="K17" s="24">
        <v>296</v>
      </c>
    </row>
    <row r="18" spans="2:11" x14ac:dyDescent="0.35">
      <c r="B18" s="22">
        <v>15</v>
      </c>
      <c r="C18" s="57">
        <v>17.899999999999999</v>
      </c>
      <c r="D18" s="57">
        <v>19.170000000000002</v>
      </c>
      <c r="E18" s="57">
        <v>37.07</v>
      </c>
      <c r="F18" s="24">
        <v>6</v>
      </c>
      <c r="G18" s="24">
        <v>10</v>
      </c>
      <c r="H18" s="24">
        <v>16</v>
      </c>
      <c r="I18" s="24">
        <v>150</v>
      </c>
      <c r="J18" s="24">
        <v>180</v>
      </c>
      <c r="K18" s="24">
        <v>330</v>
      </c>
    </row>
    <row r="19" spans="2:11" x14ac:dyDescent="0.35">
      <c r="B19" s="22">
        <v>16</v>
      </c>
      <c r="C19" s="57">
        <v>14.899999999999999</v>
      </c>
      <c r="D19" s="57">
        <v>16.740000000000002</v>
      </c>
      <c r="E19" s="57">
        <v>31.64</v>
      </c>
      <c r="F19" s="24">
        <v>8</v>
      </c>
      <c r="G19" s="24">
        <v>12</v>
      </c>
      <c r="H19" s="24">
        <v>20</v>
      </c>
      <c r="I19" s="24">
        <v>113</v>
      </c>
      <c r="J19" s="24">
        <v>168</v>
      </c>
      <c r="K19" s="24">
        <v>281</v>
      </c>
    </row>
    <row r="20" spans="2:11" x14ac:dyDescent="0.35">
      <c r="B20" s="22">
        <v>17</v>
      </c>
      <c r="C20" s="57">
        <v>17.2</v>
      </c>
      <c r="D20" s="57">
        <v>17.100000000000001</v>
      </c>
      <c r="E20" s="57">
        <v>34.299999999999997</v>
      </c>
      <c r="F20" s="24">
        <v>11</v>
      </c>
      <c r="G20" s="24">
        <v>8</v>
      </c>
      <c r="H20" s="24">
        <v>19</v>
      </c>
      <c r="I20" s="24">
        <v>212</v>
      </c>
      <c r="J20" s="24">
        <v>131</v>
      </c>
      <c r="K20" s="24">
        <v>343</v>
      </c>
    </row>
    <row r="21" spans="2:11" x14ac:dyDescent="0.35">
      <c r="B21" s="22">
        <v>18</v>
      </c>
      <c r="C21" s="57">
        <v>18.600000000000001</v>
      </c>
      <c r="D21" s="57">
        <v>13.86</v>
      </c>
      <c r="E21" s="57">
        <v>32.46</v>
      </c>
      <c r="F21" s="24">
        <v>6</v>
      </c>
      <c r="G21" s="24">
        <v>10</v>
      </c>
      <c r="H21" s="24">
        <v>16</v>
      </c>
      <c r="I21" s="24">
        <v>240</v>
      </c>
      <c r="J21" s="24">
        <v>99</v>
      </c>
      <c r="K21" s="24">
        <v>339</v>
      </c>
    </row>
    <row r="22" spans="2:11" x14ac:dyDescent="0.35">
      <c r="B22" s="22">
        <v>19</v>
      </c>
      <c r="C22" s="57">
        <v>23</v>
      </c>
      <c r="D22" s="57">
        <v>16.29</v>
      </c>
      <c r="E22" s="57">
        <v>39.29</v>
      </c>
      <c r="F22" s="24">
        <v>9</v>
      </c>
      <c r="G22" s="24">
        <v>10</v>
      </c>
      <c r="H22" s="24">
        <v>19</v>
      </c>
      <c r="I22" s="24">
        <v>214</v>
      </c>
      <c r="J22" s="24">
        <v>96</v>
      </c>
      <c r="K22" s="24">
        <v>310</v>
      </c>
    </row>
    <row r="23" spans="2:11" x14ac:dyDescent="0.35">
      <c r="B23" s="22">
        <v>20</v>
      </c>
      <c r="C23" s="57">
        <v>21.6</v>
      </c>
      <c r="D23" s="57">
        <v>18.990000000000002</v>
      </c>
      <c r="E23" s="57">
        <v>40.590000000000003</v>
      </c>
      <c r="F23" s="24">
        <v>6</v>
      </c>
      <c r="G23" s="24">
        <v>12</v>
      </c>
      <c r="H23" s="24">
        <v>18</v>
      </c>
      <c r="I23" s="24">
        <v>237</v>
      </c>
      <c r="J23" s="24">
        <v>133</v>
      </c>
      <c r="K23" s="24">
        <v>370</v>
      </c>
    </row>
    <row r="24" spans="2:11" x14ac:dyDescent="0.35">
      <c r="B24" s="22">
        <v>21</v>
      </c>
      <c r="C24" s="57">
        <v>17.600000000000001</v>
      </c>
      <c r="D24" s="57">
        <v>16.380000000000003</v>
      </c>
      <c r="E24" s="57">
        <v>33.980000000000004</v>
      </c>
      <c r="F24" s="24">
        <v>5</v>
      </c>
      <c r="G24" s="24">
        <v>8</v>
      </c>
      <c r="H24" s="24">
        <v>13</v>
      </c>
      <c r="I24" s="24">
        <v>169</v>
      </c>
      <c r="J24" s="24">
        <v>285</v>
      </c>
      <c r="K24" s="24">
        <v>454</v>
      </c>
    </row>
    <row r="25" spans="2:11" x14ac:dyDescent="0.35">
      <c r="B25" s="22">
        <v>22</v>
      </c>
      <c r="C25" s="57">
        <v>20.6</v>
      </c>
      <c r="D25" s="57">
        <v>16.38</v>
      </c>
      <c r="E25" s="57">
        <v>36.980000000000004</v>
      </c>
      <c r="F25" s="24">
        <v>6</v>
      </c>
      <c r="G25" s="24">
        <v>9</v>
      </c>
      <c r="H25" s="24">
        <v>15</v>
      </c>
      <c r="I25" s="24">
        <v>138</v>
      </c>
      <c r="J25" s="24">
        <v>99</v>
      </c>
      <c r="K25" s="24">
        <v>237</v>
      </c>
    </row>
    <row r="26" spans="2:11" x14ac:dyDescent="0.35">
      <c r="B26" s="22">
        <v>23</v>
      </c>
      <c r="C26" s="57">
        <v>19.100000000000001</v>
      </c>
      <c r="D26" s="57">
        <v>14.13</v>
      </c>
      <c r="E26" s="57">
        <v>33.230000000000004</v>
      </c>
      <c r="F26" s="24">
        <v>9</v>
      </c>
      <c r="G26" s="24">
        <v>10</v>
      </c>
      <c r="H26" s="24">
        <v>19</v>
      </c>
      <c r="I26" s="24">
        <v>324</v>
      </c>
      <c r="J26" s="24">
        <v>165</v>
      </c>
      <c r="K26" s="24">
        <v>489</v>
      </c>
    </row>
    <row r="27" spans="2:11" x14ac:dyDescent="0.35">
      <c r="B27" s="22">
        <v>24</v>
      </c>
      <c r="C27" s="57">
        <v>14.9</v>
      </c>
      <c r="D27" s="57">
        <v>15.84</v>
      </c>
      <c r="E27" s="57">
        <v>30.740000000000002</v>
      </c>
      <c r="F27" s="24">
        <v>9</v>
      </c>
      <c r="G27" s="24">
        <v>11</v>
      </c>
      <c r="H27" s="24">
        <v>20</v>
      </c>
      <c r="I27" s="24">
        <v>208</v>
      </c>
      <c r="J27" s="24">
        <v>153</v>
      </c>
      <c r="K27" s="24">
        <v>361</v>
      </c>
    </row>
    <row r="28" spans="2:11" x14ac:dyDescent="0.35">
      <c r="B28" s="22">
        <v>25</v>
      </c>
      <c r="C28" s="57">
        <v>17.5</v>
      </c>
      <c r="D28" s="57">
        <v>15.93</v>
      </c>
      <c r="E28" s="57">
        <v>33.43</v>
      </c>
      <c r="F28" s="24">
        <v>7</v>
      </c>
      <c r="G28" s="24">
        <v>15</v>
      </c>
      <c r="H28" s="24">
        <v>22</v>
      </c>
      <c r="I28" s="24">
        <v>148</v>
      </c>
      <c r="J28" s="24">
        <v>125</v>
      </c>
      <c r="K28" s="24">
        <v>273</v>
      </c>
    </row>
    <row r="29" spans="2:11" x14ac:dyDescent="0.35">
      <c r="B29" s="22">
        <v>26</v>
      </c>
      <c r="C29" s="57">
        <v>17.700000000000003</v>
      </c>
      <c r="D29" s="57">
        <v>13.14</v>
      </c>
      <c r="E29" s="57">
        <v>30.840000000000003</v>
      </c>
      <c r="F29" s="24">
        <v>8</v>
      </c>
      <c r="G29" s="24">
        <v>12</v>
      </c>
      <c r="H29" s="24">
        <v>20</v>
      </c>
      <c r="I29" s="24">
        <v>125</v>
      </c>
      <c r="J29" s="24">
        <v>113</v>
      </c>
      <c r="K29" s="24">
        <v>238</v>
      </c>
    </row>
    <row r="30" spans="2:11" x14ac:dyDescent="0.35">
      <c r="B30" s="22">
        <v>27</v>
      </c>
      <c r="C30" s="57">
        <v>20.9</v>
      </c>
      <c r="D30" s="57">
        <v>15.75</v>
      </c>
      <c r="E30" s="57">
        <v>36.65</v>
      </c>
      <c r="F30" s="24">
        <v>9</v>
      </c>
      <c r="G30" s="24">
        <v>7</v>
      </c>
      <c r="H30" s="24">
        <v>16</v>
      </c>
      <c r="I30" s="24">
        <v>203</v>
      </c>
      <c r="J30" s="24">
        <v>196</v>
      </c>
      <c r="K30" s="24">
        <v>399</v>
      </c>
    </row>
    <row r="31" spans="2:11" x14ac:dyDescent="0.35">
      <c r="B31" s="22">
        <v>28</v>
      </c>
      <c r="C31" s="57">
        <v>18.700000000000003</v>
      </c>
      <c r="D31" s="57">
        <v>18.45</v>
      </c>
      <c r="E31" s="57">
        <v>37.150000000000006</v>
      </c>
      <c r="F31" s="24">
        <v>13</v>
      </c>
      <c r="G31" s="24">
        <v>14</v>
      </c>
      <c r="H31" s="24">
        <v>27</v>
      </c>
      <c r="I31" s="24">
        <v>184</v>
      </c>
      <c r="J31" s="24">
        <v>120</v>
      </c>
      <c r="K31" s="24">
        <v>304</v>
      </c>
    </row>
    <row r="32" spans="2:11" x14ac:dyDescent="0.35">
      <c r="B32" s="22">
        <v>29</v>
      </c>
      <c r="C32" s="57">
        <v>18.7</v>
      </c>
      <c r="D32" s="57">
        <v>16.29</v>
      </c>
      <c r="E32" s="57">
        <v>34.989999999999995</v>
      </c>
      <c r="F32" s="24">
        <v>7</v>
      </c>
      <c r="G32" s="24">
        <v>5</v>
      </c>
      <c r="H32" s="24">
        <v>12</v>
      </c>
      <c r="I32" s="24">
        <v>132</v>
      </c>
      <c r="J32" s="24">
        <v>223</v>
      </c>
      <c r="K32" s="24">
        <v>355</v>
      </c>
    </row>
    <row r="33" spans="2:11" x14ac:dyDescent="0.35">
      <c r="B33" s="22">
        <v>30</v>
      </c>
      <c r="C33" s="57">
        <v>18.3</v>
      </c>
      <c r="D33" s="57">
        <v>21.15</v>
      </c>
      <c r="E33" s="57">
        <v>39.450000000000003</v>
      </c>
      <c r="F33" s="24">
        <v>6</v>
      </c>
      <c r="G33" s="24">
        <v>13</v>
      </c>
      <c r="H33" s="24">
        <v>19</v>
      </c>
      <c r="I33" s="24">
        <v>111</v>
      </c>
      <c r="J33" s="24">
        <v>116</v>
      </c>
      <c r="K33" s="24">
        <v>227</v>
      </c>
    </row>
    <row r="34" spans="2:11" x14ac:dyDescent="0.35">
      <c r="B34" s="22">
        <v>31</v>
      </c>
      <c r="C34" s="57">
        <v>16.5</v>
      </c>
      <c r="D34" s="57">
        <v>17.28</v>
      </c>
      <c r="E34" s="57">
        <v>33.78</v>
      </c>
      <c r="F34" s="24">
        <v>3</v>
      </c>
      <c r="G34" s="24">
        <v>9</v>
      </c>
      <c r="H34" s="24">
        <v>12</v>
      </c>
      <c r="I34" s="24">
        <v>155</v>
      </c>
      <c r="J34" s="24">
        <v>106</v>
      </c>
      <c r="K34" s="24">
        <v>261</v>
      </c>
    </row>
    <row r="35" spans="2:11" x14ac:dyDescent="0.35">
      <c r="B35" s="22">
        <v>32</v>
      </c>
      <c r="C35" s="57">
        <v>15</v>
      </c>
      <c r="D35" s="57">
        <v>17.100000000000001</v>
      </c>
      <c r="E35" s="57">
        <v>32.1</v>
      </c>
      <c r="F35" s="24">
        <v>10</v>
      </c>
      <c r="G35" s="24">
        <v>7</v>
      </c>
      <c r="H35" s="24">
        <v>17</v>
      </c>
      <c r="I35" s="24">
        <v>122</v>
      </c>
      <c r="J35" s="24">
        <v>97</v>
      </c>
      <c r="K35" s="24">
        <v>219</v>
      </c>
    </row>
    <row r="36" spans="2:11" x14ac:dyDescent="0.35">
      <c r="B36" s="22">
        <v>33</v>
      </c>
      <c r="C36" s="57">
        <v>24.2</v>
      </c>
      <c r="D36" s="57">
        <v>16.29</v>
      </c>
      <c r="E36" s="57">
        <v>40.489999999999995</v>
      </c>
      <c r="F36" s="24">
        <v>3</v>
      </c>
      <c r="G36" s="24">
        <v>13</v>
      </c>
      <c r="H36" s="24">
        <v>16</v>
      </c>
      <c r="I36" s="24">
        <v>80</v>
      </c>
      <c r="J36" s="24">
        <v>137</v>
      </c>
      <c r="K36" s="24">
        <v>217</v>
      </c>
    </row>
    <row r="37" spans="2:11" x14ac:dyDescent="0.35">
      <c r="B37" s="22">
        <v>34</v>
      </c>
      <c r="C37" s="57">
        <v>18.600000000000001</v>
      </c>
      <c r="D37" s="57">
        <v>19.62</v>
      </c>
      <c r="E37" s="57">
        <v>38.22</v>
      </c>
      <c r="F37" s="24">
        <v>10</v>
      </c>
      <c r="G37" s="24">
        <v>8</v>
      </c>
      <c r="H37" s="24">
        <v>18</v>
      </c>
      <c r="I37" s="24">
        <v>155</v>
      </c>
      <c r="J37" s="24">
        <v>136</v>
      </c>
      <c r="K37" s="24">
        <v>291</v>
      </c>
    </row>
    <row r="38" spans="2:11" x14ac:dyDescent="0.35">
      <c r="B38" s="22">
        <v>35</v>
      </c>
      <c r="C38" s="57">
        <v>21.4</v>
      </c>
      <c r="D38" s="57">
        <v>17.189999999999998</v>
      </c>
      <c r="E38" s="57">
        <v>38.589999999999996</v>
      </c>
      <c r="F38" s="24">
        <v>5</v>
      </c>
      <c r="G38" s="24">
        <v>14</v>
      </c>
      <c r="H38" s="24">
        <v>19</v>
      </c>
      <c r="I38" s="24">
        <v>151</v>
      </c>
      <c r="J38" s="24">
        <v>138</v>
      </c>
      <c r="K38" s="24">
        <v>289</v>
      </c>
    </row>
    <row r="39" spans="2:11" x14ac:dyDescent="0.35">
      <c r="B39" s="22">
        <v>36</v>
      </c>
      <c r="C39" s="57">
        <v>20</v>
      </c>
      <c r="D39" s="57">
        <v>16.200000000000003</v>
      </c>
      <c r="E39" s="57">
        <v>36.200000000000003</v>
      </c>
      <c r="F39" s="24">
        <v>9</v>
      </c>
      <c r="G39" s="24">
        <v>3</v>
      </c>
      <c r="H39" s="24">
        <v>12</v>
      </c>
      <c r="I39" s="24">
        <v>136</v>
      </c>
      <c r="J39" s="24">
        <v>128</v>
      </c>
      <c r="K39" s="24">
        <v>264</v>
      </c>
    </row>
    <row r="40" spans="2:11" x14ac:dyDescent="0.35">
      <c r="B40" s="22">
        <v>37</v>
      </c>
      <c r="C40" s="57">
        <v>17.7</v>
      </c>
      <c r="D40" s="57">
        <v>21.51</v>
      </c>
      <c r="E40" s="57">
        <v>39.21</v>
      </c>
      <c r="F40" s="24">
        <v>11</v>
      </c>
      <c r="G40" s="24">
        <v>16</v>
      </c>
      <c r="H40" s="24">
        <v>27</v>
      </c>
      <c r="I40" s="24">
        <v>153</v>
      </c>
      <c r="J40" s="24">
        <v>66</v>
      </c>
      <c r="K40" s="24">
        <v>219</v>
      </c>
    </row>
    <row r="41" spans="2:11" x14ac:dyDescent="0.35">
      <c r="B41" s="22">
        <v>38</v>
      </c>
      <c r="C41" s="57">
        <v>16.100000000000001</v>
      </c>
      <c r="D41" s="57">
        <v>19.53</v>
      </c>
      <c r="E41" s="57">
        <v>35.630000000000003</v>
      </c>
      <c r="F41" s="24">
        <v>11</v>
      </c>
      <c r="G41" s="24">
        <v>7</v>
      </c>
      <c r="H41" s="24">
        <v>18</v>
      </c>
      <c r="I41" s="24">
        <v>176</v>
      </c>
      <c r="J41" s="24">
        <v>109</v>
      </c>
      <c r="K41" s="24">
        <v>285</v>
      </c>
    </row>
    <row r="42" spans="2:11" x14ac:dyDescent="0.35">
      <c r="B42" s="22">
        <v>39</v>
      </c>
      <c r="C42" s="57">
        <v>17.399999999999999</v>
      </c>
      <c r="D42" s="57">
        <v>16.11</v>
      </c>
      <c r="E42" s="57">
        <v>33.51</v>
      </c>
      <c r="F42" s="24">
        <v>10</v>
      </c>
      <c r="G42" s="24">
        <v>19</v>
      </c>
      <c r="H42" s="24">
        <v>29</v>
      </c>
      <c r="I42" s="24">
        <v>144</v>
      </c>
      <c r="J42" s="24">
        <v>207</v>
      </c>
      <c r="K42" s="24">
        <v>351</v>
      </c>
    </row>
    <row r="43" spans="2:11" x14ac:dyDescent="0.35">
      <c r="B43" s="22">
        <v>40</v>
      </c>
      <c r="C43" s="57">
        <v>17.7</v>
      </c>
      <c r="D43" s="57">
        <v>17.010000000000002</v>
      </c>
      <c r="E43" s="57">
        <v>34.71</v>
      </c>
      <c r="F43" s="24">
        <v>8</v>
      </c>
      <c r="G43" s="24">
        <v>18</v>
      </c>
      <c r="H43" s="24">
        <v>26</v>
      </c>
      <c r="I43" s="24">
        <v>285</v>
      </c>
      <c r="J43" s="24">
        <v>141</v>
      </c>
      <c r="K43" s="24">
        <v>426</v>
      </c>
    </row>
    <row r="44" spans="2:11" x14ac:dyDescent="0.35">
      <c r="B44" s="22">
        <v>41</v>
      </c>
      <c r="C44" s="57">
        <v>19.899999999999999</v>
      </c>
      <c r="D44" s="57">
        <v>13.68</v>
      </c>
      <c r="E44" s="57">
        <v>33.58</v>
      </c>
      <c r="F44" s="24">
        <v>10</v>
      </c>
      <c r="G44" s="24">
        <v>10</v>
      </c>
      <c r="H44" s="24">
        <v>20</v>
      </c>
      <c r="I44" s="24">
        <v>203</v>
      </c>
      <c r="J44" s="24">
        <v>138</v>
      </c>
      <c r="K44" s="24">
        <v>341</v>
      </c>
    </row>
    <row r="45" spans="2:11" x14ac:dyDescent="0.35">
      <c r="B45" s="22">
        <v>42</v>
      </c>
      <c r="C45" s="57">
        <v>20.3</v>
      </c>
      <c r="D45" s="57">
        <v>15.66</v>
      </c>
      <c r="E45" s="57">
        <v>35.96</v>
      </c>
      <c r="F45" s="24">
        <v>6</v>
      </c>
      <c r="G45" s="24">
        <v>11</v>
      </c>
      <c r="H45" s="24">
        <v>17</v>
      </c>
      <c r="I45" s="24">
        <v>97</v>
      </c>
      <c r="J45" s="24">
        <v>221</v>
      </c>
      <c r="K45" s="24">
        <v>318</v>
      </c>
    </row>
    <row r="46" spans="2:11" x14ac:dyDescent="0.35">
      <c r="B46" s="22">
        <v>43</v>
      </c>
      <c r="C46" s="57">
        <v>18.200000000000003</v>
      </c>
      <c r="D46" s="57">
        <v>18.63</v>
      </c>
      <c r="E46" s="57">
        <v>36.83</v>
      </c>
      <c r="F46" s="24">
        <v>12</v>
      </c>
      <c r="G46" s="24">
        <v>7</v>
      </c>
      <c r="H46" s="24">
        <v>19</v>
      </c>
      <c r="I46" s="24">
        <v>218</v>
      </c>
      <c r="J46" s="24">
        <v>126</v>
      </c>
      <c r="K46" s="24">
        <v>344</v>
      </c>
    </row>
    <row r="47" spans="2:11" x14ac:dyDescent="0.35">
      <c r="B47" s="22">
        <v>44</v>
      </c>
      <c r="C47" s="57">
        <v>20.3</v>
      </c>
      <c r="D47" s="57">
        <v>19.53</v>
      </c>
      <c r="E47" s="57">
        <v>39.83</v>
      </c>
      <c r="F47" s="24">
        <v>5</v>
      </c>
      <c r="G47" s="24">
        <v>6</v>
      </c>
      <c r="H47" s="24">
        <v>11</v>
      </c>
      <c r="I47" s="24">
        <v>335</v>
      </c>
      <c r="J47" s="24">
        <v>102</v>
      </c>
      <c r="K47" s="24">
        <v>437</v>
      </c>
    </row>
    <row r="48" spans="2:11" x14ac:dyDescent="0.35">
      <c r="B48" s="22">
        <v>45</v>
      </c>
      <c r="C48" s="57">
        <v>14.8</v>
      </c>
      <c r="D48" s="57">
        <v>16.29</v>
      </c>
      <c r="E48" s="57">
        <v>31.09</v>
      </c>
      <c r="F48" s="24">
        <v>8</v>
      </c>
      <c r="G48" s="24">
        <v>11</v>
      </c>
      <c r="H48" s="24">
        <v>19</v>
      </c>
      <c r="I48" s="24">
        <v>112</v>
      </c>
      <c r="J48" s="24">
        <v>173</v>
      </c>
      <c r="K48" s="24">
        <v>285</v>
      </c>
    </row>
    <row r="49" spans="2:11" x14ac:dyDescent="0.35">
      <c r="B49" s="22">
        <v>46</v>
      </c>
      <c r="C49" s="57">
        <v>17.899999999999999</v>
      </c>
      <c r="D49" s="57">
        <v>15.57</v>
      </c>
      <c r="E49" s="57">
        <v>33.47</v>
      </c>
      <c r="F49" s="24">
        <v>8</v>
      </c>
      <c r="G49" s="24">
        <v>5</v>
      </c>
      <c r="H49" s="24">
        <v>13</v>
      </c>
      <c r="I49" s="24">
        <v>156</v>
      </c>
      <c r="J49" s="24">
        <v>158</v>
      </c>
      <c r="K49" s="24">
        <v>314</v>
      </c>
    </row>
    <row r="50" spans="2:11" x14ac:dyDescent="0.35">
      <c r="B50" s="22">
        <v>47</v>
      </c>
      <c r="C50" s="57">
        <v>14.5</v>
      </c>
      <c r="D50" s="57">
        <v>14.31</v>
      </c>
      <c r="E50" s="57">
        <v>28.810000000000002</v>
      </c>
      <c r="F50" s="24">
        <v>5</v>
      </c>
      <c r="G50" s="24">
        <v>10</v>
      </c>
      <c r="H50" s="24">
        <v>15</v>
      </c>
      <c r="I50" s="24">
        <v>182</v>
      </c>
      <c r="J50" s="24">
        <v>92</v>
      </c>
      <c r="K50" s="24">
        <v>274</v>
      </c>
    </row>
    <row r="51" spans="2:11" x14ac:dyDescent="0.35">
      <c r="B51" s="22">
        <v>48</v>
      </c>
      <c r="C51" s="57">
        <v>15</v>
      </c>
      <c r="D51" s="57">
        <v>13.32</v>
      </c>
      <c r="E51" s="57">
        <v>28.32</v>
      </c>
      <c r="F51" s="24">
        <v>6</v>
      </c>
      <c r="G51" s="24">
        <v>6</v>
      </c>
      <c r="H51" s="24">
        <v>12</v>
      </c>
      <c r="I51" s="24">
        <v>122</v>
      </c>
      <c r="J51" s="24">
        <v>94</v>
      </c>
      <c r="K51" s="24">
        <v>216</v>
      </c>
    </row>
    <row r="52" spans="2:11" x14ac:dyDescent="0.35">
      <c r="B52" s="22">
        <v>49</v>
      </c>
      <c r="C52" s="57">
        <v>18.8</v>
      </c>
      <c r="D52" s="57">
        <v>14.219999999999999</v>
      </c>
      <c r="E52" s="57">
        <v>33.019999999999996</v>
      </c>
      <c r="F52" s="24">
        <v>11</v>
      </c>
      <c r="G52" s="24">
        <v>12</v>
      </c>
      <c r="H52" s="24">
        <v>23</v>
      </c>
      <c r="I52" s="24">
        <v>222</v>
      </c>
      <c r="J52" s="24">
        <v>160</v>
      </c>
      <c r="K52" s="24">
        <v>382</v>
      </c>
    </row>
    <row r="53" spans="2:11" x14ac:dyDescent="0.35">
      <c r="B53" s="22">
        <v>50</v>
      </c>
      <c r="C53" s="57">
        <v>20.100000000000001</v>
      </c>
      <c r="D53" s="57">
        <v>14.94</v>
      </c>
      <c r="E53" s="57">
        <v>35.04</v>
      </c>
      <c r="F53" s="24">
        <v>10</v>
      </c>
      <c r="G53" s="24">
        <v>14</v>
      </c>
      <c r="H53" s="24">
        <v>24</v>
      </c>
      <c r="I53" s="24">
        <v>121</v>
      </c>
      <c r="J53" s="24">
        <v>89</v>
      </c>
      <c r="K53" s="24">
        <v>210</v>
      </c>
    </row>
    <row r="54" spans="2:11" x14ac:dyDescent="0.35">
      <c r="B54" s="22">
        <v>51</v>
      </c>
      <c r="C54" s="57">
        <v>16.100000000000001</v>
      </c>
      <c r="D54" s="57">
        <v>18.18</v>
      </c>
      <c r="E54" s="57">
        <v>34.28</v>
      </c>
      <c r="F54" s="24">
        <v>11</v>
      </c>
      <c r="G54" s="24">
        <v>11</v>
      </c>
      <c r="H54" s="24">
        <v>22</v>
      </c>
      <c r="I54" s="24">
        <v>207</v>
      </c>
      <c r="J54" s="24">
        <v>177</v>
      </c>
      <c r="K54" s="24">
        <v>384</v>
      </c>
    </row>
    <row r="55" spans="2:11" x14ac:dyDescent="0.35">
      <c r="B55" s="22">
        <v>52</v>
      </c>
      <c r="C55" s="57">
        <v>17.100000000000001</v>
      </c>
      <c r="D55" s="57">
        <v>14.94</v>
      </c>
      <c r="E55" s="57">
        <v>32.04</v>
      </c>
      <c r="F55" s="24">
        <v>11</v>
      </c>
      <c r="G55" s="24">
        <v>8</v>
      </c>
      <c r="H55" s="24">
        <v>19</v>
      </c>
      <c r="I55" s="24">
        <v>105</v>
      </c>
      <c r="J55" s="24">
        <v>183</v>
      </c>
      <c r="K55" s="24">
        <v>288</v>
      </c>
    </row>
    <row r="56" spans="2:11" x14ac:dyDescent="0.35">
      <c r="B56" s="22">
        <v>53</v>
      </c>
      <c r="C56" s="57">
        <v>19.8</v>
      </c>
      <c r="D56" s="57">
        <v>19.079999999999998</v>
      </c>
      <c r="E56" s="57">
        <v>38.879999999999995</v>
      </c>
      <c r="F56" s="24">
        <v>16</v>
      </c>
      <c r="G56" s="24">
        <v>10</v>
      </c>
      <c r="H56" s="24">
        <v>26</v>
      </c>
      <c r="I56" s="24">
        <v>195</v>
      </c>
      <c r="J56" s="24">
        <v>108</v>
      </c>
      <c r="K56" s="24">
        <v>303</v>
      </c>
    </row>
    <row r="57" spans="2:11" x14ac:dyDescent="0.35">
      <c r="B57" s="22">
        <v>54</v>
      </c>
      <c r="C57" s="57">
        <v>27</v>
      </c>
      <c r="D57" s="57">
        <v>15.93</v>
      </c>
      <c r="E57" s="57">
        <v>42.93</v>
      </c>
      <c r="F57" s="24">
        <v>7</v>
      </c>
      <c r="G57" s="24">
        <v>12</v>
      </c>
      <c r="H57" s="24">
        <v>19</v>
      </c>
      <c r="I57" s="24">
        <v>210</v>
      </c>
      <c r="J57" s="24">
        <v>120</v>
      </c>
      <c r="K57" s="24">
        <v>330</v>
      </c>
    </row>
    <row r="58" spans="2:11" x14ac:dyDescent="0.35">
      <c r="B58" s="22">
        <v>55</v>
      </c>
      <c r="C58" s="57">
        <v>18</v>
      </c>
      <c r="D58" s="57">
        <v>16.829999999999998</v>
      </c>
      <c r="E58" s="57">
        <v>34.83</v>
      </c>
      <c r="F58" s="24">
        <v>10</v>
      </c>
      <c r="G58" s="24">
        <v>9</v>
      </c>
      <c r="H58" s="24">
        <v>19</v>
      </c>
      <c r="I58" s="24">
        <v>187</v>
      </c>
      <c r="J58" s="24">
        <v>118</v>
      </c>
      <c r="K58" s="24">
        <v>305</v>
      </c>
    </row>
    <row r="59" spans="2:11" x14ac:dyDescent="0.35">
      <c r="B59" s="22">
        <v>56</v>
      </c>
      <c r="C59" s="57">
        <v>16.100000000000001</v>
      </c>
      <c r="D59" s="57">
        <v>14.040000000000001</v>
      </c>
      <c r="E59" s="57">
        <v>30.14</v>
      </c>
      <c r="F59" s="24">
        <v>13</v>
      </c>
      <c r="G59" s="24">
        <v>6</v>
      </c>
      <c r="H59" s="24">
        <v>19</v>
      </c>
      <c r="I59" s="24">
        <v>163</v>
      </c>
      <c r="J59" s="24">
        <v>159</v>
      </c>
      <c r="K59" s="24">
        <v>322</v>
      </c>
    </row>
    <row r="60" spans="2:11" x14ac:dyDescent="0.35">
      <c r="B60" s="22">
        <v>57</v>
      </c>
      <c r="C60" s="57">
        <v>21.6</v>
      </c>
      <c r="D60" s="57">
        <v>13.86</v>
      </c>
      <c r="E60" s="57">
        <v>35.46</v>
      </c>
      <c r="F60" s="24">
        <v>5</v>
      </c>
      <c r="G60" s="24">
        <v>7</v>
      </c>
      <c r="H60" s="24">
        <v>12</v>
      </c>
      <c r="I60" s="24">
        <v>220</v>
      </c>
      <c r="J60" s="24">
        <v>189</v>
      </c>
      <c r="K60" s="24">
        <v>409</v>
      </c>
    </row>
    <row r="61" spans="2:11" x14ac:dyDescent="0.35">
      <c r="B61" s="22">
        <v>58</v>
      </c>
      <c r="C61" s="57">
        <v>16.399999999999999</v>
      </c>
      <c r="D61" s="57">
        <v>15.030000000000001</v>
      </c>
      <c r="E61" s="57">
        <v>31.43</v>
      </c>
      <c r="F61" s="24">
        <v>7</v>
      </c>
      <c r="G61" s="24">
        <v>11</v>
      </c>
      <c r="H61" s="24">
        <v>18</v>
      </c>
      <c r="I61" s="24">
        <v>189</v>
      </c>
      <c r="J61" s="24">
        <v>117</v>
      </c>
      <c r="K61" s="24">
        <v>306</v>
      </c>
    </row>
    <row r="62" spans="2:11" x14ac:dyDescent="0.35">
      <c r="B62" s="22">
        <v>59</v>
      </c>
      <c r="C62" s="57">
        <v>15.5</v>
      </c>
      <c r="D62" s="57">
        <v>15.48</v>
      </c>
      <c r="E62" s="57">
        <v>30.98</v>
      </c>
      <c r="F62" s="24">
        <v>6</v>
      </c>
      <c r="G62" s="24">
        <v>8</v>
      </c>
      <c r="H62" s="24">
        <v>14</v>
      </c>
      <c r="I62" s="24">
        <v>110</v>
      </c>
      <c r="J62" s="24">
        <v>122</v>
      </c>
      <c r="K62" s="24">
        <v>232</v>
      </c>
    </row>
    <row r="63" spans="2:11" x14ac:dyDescent="0.35">
      <c r="B63" s="22">
        <v>60</v>
      </c>
      <c r="C63" s="57">
        <v>21.7</v>
      </c>
      <c r="D63" s="57">
        <v>17.189999999999998</v>
      </c>
      <c r="E63" s="57">
        <v>38.89</v>
      </c>
      <c r="F63" s="24">
        <v>5</v>
      </c>
      <c r="G63" s="24">
        <v>14</v>
      </c>
      <c r="H63" s="24">
        <v>19</v>
      </c>
      <c r="I63" s="24">
        <v>140</v>
      </c>
      <c r="J63" s="24">
        <v>134</v>
      </c>
      <c r="K63" s="24">
        <v>274</v>
      </c>
    </row>
    <row r="64" spans="2:11" x14ac:dyDescent="0.35">
      <c r="B64" s="22">
        <v>61</v>
      </c>
      <c r="C64" s="57">
        <v>16.899999999999999</v>
      </c>
      <c r="D64" s="57">
        <v>16.740000000000002</v>
      </c>
      <c r="E64" s="57">
        <v>33.64</v>
      </c>
      <c r="F64" s="24">
        <v>8</v>
      </c>
      <c r="G64" s="24">
        <v>15</v>
      </c>
      <c r="H64" s="24">
        <v>23</v>
      </c>
      <c r="I64" s="24">
        <v>139</v>
      </c>
      <c r="J64" s="24">
        <v>153</v>
      </c>
      <c r="K64" s="24">
        <v>292</v>
      </c>
    </row>
    <row r="65" spans="2:11" x14ac:dyDescent="0.35">
      <c r="B65" s="22">
        <v>62</v>
      </c>
      <c r="C65" s="57">
        <v>19.8</v>
      </c>
      <c r="D65" s="57">
        <v>15.75</v>
      </c>
      <c r="E65" s="57">
        <v>35.549999999999997</v>
      </c>
      <c r="F65" s="24">
        <v>6</v>
      </c>
      <c r="G65" s="24">
        <v>9</v>
      </c>
      <c r="H65" s="24">
        <v>15</v>
      </c>
      <c r="I65" s="24">
        <v>212</v>
      </c>
      <c r="J65" s="24">
        <v>104</v>
      </c>
      <c r="K65" s="24">
        <v>316</v>
      </c>
    </row>
    <row r="66" spans="2:11" x14ac:dyDescent="0.35">
      <c r="B66" s="22">
        <v>63</v>
      </c>
      <c r="C66" s="57">
        <v>23</v>
      </c>
      <c r="D66" s="57">
        <v>16.649999999999999</v>
      </c>
      <c r="E66" s="57">
        <v>39.65</v>
      </c>
      <c r="F66" s="24">
        <v>10</v>
      </c>
      <c r="G66" s="24">
        <v>8</v>
      </c>
      <c r="H66" s="24">
        <v>18</v>
      </c>
      <c r="I66" s="24">
        <v>143</v>
      </c>
      <c r="J66" s="24">
        <v>135</v>
      </c>
      <c r="K66" s="24">
        <v>278</v>
      </c>
    </row>
    <row r="67" spans="2:11" x14ac:dyDescent="0.35">
      <c r="B67" s="22">
        <v>64</v>
      </c>
      <c r="C67" s="57">
        <v>19.100000000000001</v>
      </c>
      <c r="D67" s="57">
        <v>20.880000000000003</v>
      </c>
      <c r="E67" s="57">
        <v>39.980000000000004</v>
      </c>
      <c r="F67" s="24">
        <v>7</v>
      </c>
      <c r="G67" s="24">
        <v>12</v>
      </c>
      <c r="H67" s="24">
        <v>19</v>
      </c>
      <c r="I67" s="24">
        <v>131</v>
      </c>
      <c r="J67" s="24">
        <v>97</v>
      </c>
      <c r="K67" s="24">
        <v>228</v>
      </c>
    </row>
    <row r="68" spans="2:11" x14ac:dyDescent="0.35">
      <c r="B68" s="22">
        <v>65</v>
      </c>
      <c r="C68" s="57">
        <v>18.700000000000003</v>
      </c>
      <c r="D68" s="57">
        <v>18.36</v>
      </c>
      <c r="E68" s="57">
        <v>37.06</v>
      </c>
      <c r="F68" s="24">
        <v>8</v>
      </c>
      <c r="G68" s="24">
        <v>11</v>
      </c>
      <c r="H68" s="24">
        <v>19</v>
      </c>
      <c r="I68" s="24">
        <v>203</v>
      </c>
      <c r="J68" s="24">
        <v>97</v>
      </c>
      <c r="K68" s="24">
        <v>300</v>
      </c>
    </row>
    <row r="69" spans="2:11" x14ac:dyDescent="0.35">
      <c r="B69" s="22">
        <v>66</v>
      </c>
      <c r="C69" s="57">
        <v>18.799999999999997</v>
      </c>
      <c r="D69" s="57">
        <v>15.3</v>
      </c>
      <c r="E69" s="57">
        <v>34.099999999999994</v>
      </c>
      <c r="F69" s="24">
        <v>5</v>
      </c>
      <c r="G69" s="24">
        <v>9</v>
      </c>
      <c r="H69" s="24">
        <v>14</v>
      </c>
      <c r="I69" s="24">
        <v>273</v>
      </c>
      <c r="J69" s="24">
        <v>101</v>
      </c>
      <c r="K69" s="24">
        <v>374</v>
      </c>
    </row>
    <row r="70" spans="2:11" x14ac:dyDescent="0.35">
      <c r="B70" s="22">
        <v>67</v>
      </c>
      <c r="C70" s="57">
        <v>17.600000000000001</v>
      </c>
      <c r="D70" s="57">
        <v>19.53</v>
      </c>
      <c r="E70" s="57">
        <v>37.130000000000003</v>
      </c>
      <c r="F70" s="24">
        <v>7</v>
      </c>
      <c r="G70" s="24">
        <v>8</v>
      </c>
      <c r="H70" s="24">
        <v>15</v>
      </c>
      <c r="I70" s="24">
        <v>157</v>
      </c>
      <c r="J70" s="24">
        <v>205</v>
      </c>
      <c r="K70" s="24">
        <v>362</v>
      </c>
    </row>
    <row r="71" spans="2:11" x14ac:dyDescent="0.35">
      <c r="B71" s="22">
        <v>68</v>
      </c>
      <c r="C71" s="57">
        <v>16.700000000000003</v>
      </c>
      <c r="D71" s="57">
        <v>15.930000000000001</v>
      </c>
      <c r="E71" s="57">
        <v>32.630000000000003</v>
      </c>
      <c r="F71" s="24">
        <v>9</v>
      </c>
      <c r="G71" s="24">
        <v>10</v>
      </c>
      <c r="H71" s="24">
        <v>19</v>
      </c>
      <c r="I71" s="24">
        <v>195</v>
      </c>
      <c r="J71" s="24">
        <v>125</v>
      </c>
      <c r="K71" s="24">
        <v>320</v>
      </c>
    </row>
    <row r="72" spans="2:11" x14ac:dyDescent="0.35">
      <c r="B72" s="22">
        <v>69</v>
      </c>
      <c r="C72" s="57">
        <v>19.2</v>
      </c>
      <c r="D72" s="57">
        <v>16.920000000000002</v>
      </c>
      <c r="E72" s="57">
        <v>36.120000000000005</v>
      </c>
      <c r="F72" s="24">
        <v>5</v>
      </c>
      <c r="G72" s="24">
        <v>11</v>
      </c>
      <c r="H72" s="24">
        <v>16</v>
      </c>
      <c r="I72" s="24">
        <v>224</v>
      </c>
      <c r="J72" s="24">
        <v>162</v>
      </c>
      <c r="K72" s="24">
        <v>386</v>
      </c>
    </row>
    <row r="73" spans="2:11" x14ac:dyDescent="0.35">
      <c r="B73" s="22">
        <v>70</v>
      </c>
      <c r="C73" s="57">
        <v>18</v>
      </c>
      <c r="D73" s="57">
        <v>14.67</v>
      </c>
      <c r="E73" s="57">
        <v>32.67</v>
      </c>
      <c r="F73" s="24">
        <v>8</v>
      </c>
      <c r="G73" s="24">
        <v>7</v>
      </c>
      <c r="H73" s="24">
        <v>15</v>
      </c>
      <c r="I73" s="24">
        <v>326</v>
      </c>
      <c r="J73" s="24">
        <v>223</v>
      </c>
      <c r="K73" s="24">
        <v>549</v>
      </c>
    </row>
    <row r="74" spans="2:11" x14ac:dyDescent="0.35">
      <c r="B74" s="22">
        <v>71</v>
      </c>
      <c r="C74" s="57">
        <v>19.2</v>
      </c>
      <c r="D74" s="57">
        <v>16.920000000000002</v>
      </c>
      <c r="E74" s="57">
        <v>36.120000000000005</v>
      </c>
      <c r="F74" s="24">
        <v>7</v>
      </c>
      <c r="G74" s="24">
        <v>9</v>
      </c>
      <c r="H74" s="24">
        <v>16</v>
      </c>
      <c r="I74" s="24">
        <v>186</v>
      </c>
      <c r="J74" s="24">
        <v>110</v>
      </c>
      <c r="K74" s="24">
        <v>296</v>
      </c>
    </row>
    <row r="75" spans="2:11" x14ac:dyDescent="0.35">
      <c r="B75" s="22">
        <v>72</v>
      </c>
      <c r="C75" s="57">
        <v>17.700000000000003</v>
      </c>
      <c r="D75" s="57">
        <v>16.560000000000002</v>
      </c>
      <c r="E75" s="57">
        <v>34.260000000000005</v>
      </c>
      <c r="F75" s="24">
        <v>7</v>
      </c>
      <c r="G75" s="24">
        <v>8</v>
      </c>
      <c r="H75" s="24">
        <v>15</v>
      </c>
      <c r="I75" s="24">
        <v>197</v>
      </c>
      <c r="J75" s="24">
        <v>176</v>
      </c>
      <c r="K75" s="24">
        <v>373</v>
      </c>
    </row>
    <row r="76" spans="2:11" x14ac:dyDescent="0.35">
      <c r="B76" s="22">
        <v>73</v>
      </c>
      <c r="C76" s="57">
        <v>18.200000000000003</v>
      </c>
      <c r="D76" s="57">
        <v>16.11</v>
      </c>
      <c r="E76" s="57">
        <v>34.31</v>
      </c>
      <c r="F76" s="24">
        <v>4</v>
      </c>
      <c r="G76" s="24">
        <v>7</v>
      </c>
      <c r="H76" s="24">
        <v>11</v>
      </c>
      <c r="I76" s="24">
        <v>213</v>
      </c>
      <c r="J76" s="24">
        <v>153</v>
      </c>
      <c r="K76" s="24">
        <v>366</v>
      </c>
    </row>
    <row r="77" spans="2:11" x14ac:dyDescent="0.35">
      <c r="B77" s="22">
        <v>74</v>
      </c>
      <c r="C77" s="57">
        <v>18.5</v>
      </c>
      <c r="D77" s="57">
        <v>14.94</v>
      </c>
      <c r="E77" s="57">
        <v>33.44</v>
      </c>
      <c r="F77" s="24">
        <v>8</v>
      </c>
      <c r="G77" s="24">
        <v>9</v>
      </c>
      <c r="H77" s="24">
        <v>17</v>
      </c>
      <c r="I77" s="24">
        <v>291</v>
      </c>
      <c r="J77" s="24">
        <v>200</v>
      </c>
      <c r="K77" s="24">
        <v>491</v>
      </c>
    </row>
    <row r="78" spans="2:11" x14ac:dyDescent="0.35">
      <c r="B78" s="22">
        <v>75</v>
      </c>
      <c r="C78" s="57">
        <v>20.9</v>
      </c>
      <c r="D78" s="57">
        <v>16.11</v>
      </c>
      <c r="E78" s="57">
        <v>37.01</v>
      </c>
      <c r="F78" s="24">
        <v>7</v>
      </c>
      <c r="G78" s="24">
        <v>12</v>
      </c>
      <c r="H78" s="24">
        <v>19</v>
      </c>
      <c r="I78" s="24">
        <v>260</v>
      </c>
      <c r="J78" s="24">
        <v>199</v>
      </c>
      <c r="K78" s="24">
        <v>459</v>
      </c>
    </row>
    <row r="79" spans="2:11" x14ac:dyDescent="0.35">
      <c r="B79" s="22">
        <v>76</v>
      </c>
      <c r="C79" s="57">
        <v>16</v>
      </c>
      <c r="D79" s="57">
        <v>17.28</v>
      </c>
      <c r="E79" s="57">
        <v>33.28</v>
      </c>
      <c r="F79" s="24">
        <v>6</v>
      </c>
      <c r="G79" s="24">
        <v>11</v>
      </c>
      <c r="H79" s="24">
        <v>17</v>
      </c>
      <c r="I79" s="24">
        <v>331</v>
      </c>
      <c r="J79" s="24">
        <v>145</v>
      </c>
      <c r="K79" s="24">
        <v>476</v>
      </c>
    </row>
    <row r="80" spans="2:11" x14ac:dyDescent="0.35">
      <c r="B80" s="22">
        <v>77</v>
      </c>
      <c r="C80" s="57">
        <v>14.9</v>
      </c>
      <c r="D80" s="57">
        <v>21.51</v>
      </c>
      <c r="E80" s="57">
        <v>36.410000000000004</v>
      </c>
      <c r="F80" s="24">
        <v>8</v>
      </c>
      <c r="G80" s="24">
        <v>12</v>
      </c>
      <c r="H80" s="24">
        <v>20</v>
      </c>
      <c r="I80" s="24">
        <v>132</v>
      </c>
      <c r="J80" s="24">
        <v>142</v>
      </c>
      <c r="K80" s="24">
        <v>274</v>
      </c>
    </row>
    <row r="81" spans="2:11" x14ac:dyDescent="0.35">
      <c r="B81" s="22">
        <v>78</v>
      </c>
      <c r="C81" s="57">
        <v>21</v>
      </c>
      <c r="D81" s="57">
        <v>16.740000000000002</v>
      </c>
      <c r="E81" s="57">
        <v>37.74</v>
      </c>
      <c r="F81" s="24">
        <v>9</v>
      </c>
      <c r="G81" s="24">
        <v>7</v>
      </c>
      <c r="H81" s="24">
        <v>16</v>
      </c>
      <c r="I81" s="24">
        <v>215</v>
      </c>
      <c r="J81" s="24">
        <v>154</v>
      </c>
      <c r="K81" s="24">
        <v>369</v>
      </c>
    </row>
    <row r="82" spans="2:11" x14ac:dyDescent="0.35">
      <c r="B82" s="22">
        <v>79</v>
      </c>
      <c r="C82" s="57">
        <v>16.600000000000001</v>
      </c>
      <c r="D82" s="57">
        <v>14.850000000000001</v>
      </c>
      <c r="E82" s="57">
        <v>31.450000000000003</v>
      </c>
      <c r="F82" s="24">
        <v>12</v>
      </c>
      <c r="G82" s="24">
        <v>9</v>
      </c>
      <c r="H82" s="24">
        <v>21</v>
      </c>
      <c r="I82" s="24">
        <v>174</v>
      </c>
      <c r="J82" s="24">
        <v>183</v>
      </c>
      <c r="K82" s="24">
        <v>357</v>
      </c>
    </row>
    <row r="83" spans="2:11" x14ac:dyDescent="0.35">
      <c r="B83" s="22">
        <v>80</v>
      </c>
      <c r="C83" s="57">
        <v>19.2</v>
      </c>
      <c r="D83" s="57">
        <v>15.39</v>
      </c>
      <c r="E83" s="57">
        <v>34.590000000000003</v>
      </c>
      <c r="F83" s="24">
        <v>12</v>
      </c>
      <c r="G83" s="24">
        <v>15</v>
      </c>
      <c r="H83" s="24">
        <v>27</v>
      </c>
      <c r="I83" s="24">
        <v>291</v>
      </c>
      <c r="J83" s="24">
        <v>117</v>
      </c>
      <c r="K83" s="24">
        <v>408</v>
      </c>
    </row>
    <row r="84" spans="2:11" x14ac:dyDescent="0.35">
      <c r="B84" s="22">
        <v>81</v>
      </c>
      <c r="C84" s="57">
        <v>18.5</v>
      </c>
      <c r="D84" s="57">
        <v>18.09</v>
      </c>
      <c r="E84" s="57">
        <v>36.590000000000003</v>
      </c>
      <c r="F84" s="24">
        <v>12</v>
      </c>
      <c r="G84" s="24">
        <v>9</v>
      </c>
      <c r="H84" s="24">
        <v>21</v>
      </c>
      <c r="I84" s="24">
        <v>192</v>
      </c>
      <c r="J84" s="24">
        <v>103</v>
      </c>
      <c r="K84" s="24">
        <v>295</v>
      </c>
    </row>
    <row r="85" spans="2:11" x14ac:dyDescent="0.35">
      <c r="B85" s="22">
        <v>82</v>
      </c>
      <c r="C85" s="57">
        <v>18.600000000000001</v>
      </c>
      <c r="D85" s="57">
        <v>18.899999999999999</v>
      </c>
      <c r="E85" s="57">
        <v>37.5</v>
      </c>
      <c r="F85" s="24">
        <v>6</v>
      </c>
      <c r="G85" s="24">
        <v>14</v>
      </c>
      <c r="H85" s="24">
        <v>20</v>
      </c>
      <c r="I85" s="24">
        <v>184</v>
      </c>
      <c r="J85" s="24">
        <v>131</v>
      </c>
      <c r="K85" s="24">
        <v>315</v>
      </c>
    </row>
    <row r="86" spans="2:11" x14ac:dyDescent="0.35">
      <c r="B86" s="22">
        <v>83</v>
      </c>
      <c r="C86" s="57">
        <v>20.299999999999997</v>
      </c>
      <c r="D86" s="57">
        <v>12.42</v>
      </c>
      <c r="E86" s="57">
        <v>32.72</v>
      </c>
      <c r="F86" s="24">
        <v>11</v>
      </c>
      <c r="G86" s="24">
        <v>11</v>
      </c>
      <c r="H86" s="24">
        <v>22</v>
      </c>
      <c r="I86" s="24">
        <v>218</v>
      </c>
      <c r="J86" s="24">
        <v>140</v>
      </c>
      <c r="K86" s="24">
        <v>358</v>
      </c>
    </row>
    <row r="87" spans="2:11" x14ac:dyDescent="0.35">
      <c r="B87" s="22">
        <v>84</v>
      </c>
      <c r="C87" s="57">
        <v>15.100000000000001</v>
      </c>
      <c r="D87" s="57">
        <v>19.98</v>
      </c>
      <c r="E87" s="57">
        <v>35.08</v>
      </c>
      <c r="F87" s="24">
        <v>4</v>
      </c>
      <c r="G87" s="24">
        <v>9</v>
      </c>
      <c r="H87" s="24">
        <v>13</v>
      </c>
      <c r="I87" s="24">
        <v>186</v>
      </c>
      <c r="J87" s="24">
        <v>123</v>
      </c>
      <c r="K87" s="24">
        <v>309</v>
      </c>
    </row>
    <row r="88" spans="2:11" x14ac:dyDescent="0.35">
      <c r="B88" s="22">
        <v>85</v>
      </c>
      <c r="C88" s="57">
        <v>18.2</v>
      </c>
      <c r="D88" s="57">
        <v>13.23</v>
      </c>
      <c r="E88" s="57">
        <v>31.43</v>
      </c>
      <c r="F88" s="24">
        <v>7</v>
      </c>
      <c r="G88" s="24">
        <v>11</v>
      </c>
      <c r="H88" s="24">
        <v>18</v>
      </c>
      <c r="I88" s="24">
        <v>104</v>
      </c>
      <c r="J88" s="24">
        <v>111</v>
      </c>
      <c r="K88" s="24">
        <v>215</v>
      </c>
    </row>
    <row r="89" spans="2:11" x14ac:dyDescent="0.35">
      <c r="B89" s="22">
        <v>86</v>
      </c>
      <c r="C89" s="57">
        <v>15.7</v>
      </c>
      <c r="D89" s="57">
        <v>20.43</v>
      </c>
      <c r="E89" s="57">
        <v>36.129999999999995</v>
      </c>
      <c r="F89" s="24">
        <v>10</v>
      </c>
      <c r="G89" s="24">
        <v>16</v>
      </c>
      <c r="H89" s="24">
        <v>26</v>
      </c>
      <c r="I89" s="24">
        <v>190</v>
      </c>
      <c r="J89" s="24">
        <v>104</v>
      </c>
      <c r="K89" s="24">
        <v>294</v>
      </c>
    </row>
    <row r="90" spans="2:11" x14ac:dyDescent="0.35">
      <c r="B90" s="22">
        <v>87</v>
      </c>
      <c r="C90" s="57">
        <v>16.8</v>
      </c>
      <c r="D90" s="57">
        <v>19.89</v>
      </c>
      <c r="E90" s="57">
        <v>36.69</v>
      </c>
      <c r="F90" s="24">
        <v>9</v>
      </c>
      <c r="G90" s="24">
        <v>10</v>
      </c>
      <c r="H90" s="24">
        <v>19</v>
      </c>
      <c r="I90" s="24">
        <v>177</v>
      </c>
      <c r="J90" s="24">
        <v>158</v>
      </c>
      <c r="K90" s="24">
        <v>335</v>
      </c>
    </row>
    <row r="91" spans="2:11" x14ac:dyDescent="0.35">
      <c r="B91" s="22">
        <v>88</v>
      </c>
      <c r="C91" s="57">
        <v>17.799999999999997</v>
      </c>
      <c r="D91" s="57">
        <v>16.739999999999998</v>
      </c>
      <c r="E91" s="57">
        <v>34.539999999999992</v>
      </c>
      <c r="F91" s="24">
        <v>11</v>
      </c>
      <c r="G91" s="24">
        <v>5</v>
      </c>
      <c r="H91" s="24">
        <v>16</v>
      </c>
      <c r="I91" s="24">
        <v>219</v>
      </c>
      <c r="J91" s="24">
        <v>103</v>
      </c>
      <c r="K91" s="24">
        <v>322</v>
      </c>
    </row>
    <row r="92" spans="2:11" x14ac:dyDescent="0.35">
      <c r="B92" s="22">
        <v>89</v>
      </c>
      <c r="C92" s="57">
        <v>20.3</v>
      </c>
      <c r="D92" s="57">
        <v>20.25</v>
      </c>
      <c r="E92" s="57">
        <v>40.549999999999997</v>
      </c>
      <c r="F92" s="24">
        <v>8</v>
      </c>
      <c r="G92" s="24">
        <v>12</v>
      </c>
      <c r="H92" s="24">
        <v>20</v>
      </c>
      <c r="I92" s="24">
        <v>139</v>
      </c>
      <c r="J92" s="24">
        <v>119</v>
      </c>
      <c r="K92" s="24">
        <v>258</v>
      </c>
    </row>
    <row r="93" spans="2:11" x14ac:dyDescent="0.35">
      <c r="B93" s="22">
        <v>90</v>
      </c>
      <c r="C93" s="57">
        <v>19.700000000000003</v>
      </c>
      <c r="D93" s="57">
        <v>17.55</v>
      </c>
      <c r="E93" s="57">
        <v>37.25</v>
      </c>
      <c r="F93" s="24">
        <v>7</v>
      </c>
      <c r="G93" s="24">
        <v>9</v>
      </c>
      <c r="H93" s="24">
        <v>16</v>
      </c>
      <c r="I93" s="24">
        <v>190</v>
      </c>
      <c r="J93" s="24">
        <v>144</v>
      </c>
      <c r="K93" s="24">
        <v>334</v>
      </c>
    </row>
    <row r="94" spans="2:11" x14ac:dyDescent="0.35">
      <c r="B94" s="22">
        <v>91</v>
      </c>
      <c r="C94" s="57">
        <v>20.5</v>
      </c>
      <c r="D94" s="57">
        <v>13.86</v>
      </c>
      <c r="E94" s="57">
        <v>34.36</v>
      </c>
      <c r="F94" s="24">
        <v>6</v>
      </c>
      <c r="G94" s="24">
        <v>14</v>
      </c>
      <c r="H94" s="24">
        <v>20</v>
      </c>
      <c r="I94" s="24">
        <v>175</v>
      </c>
      <c r="J94" s="24">
        <v>92</v>
      </c>
      <c r="K94" s="24">
        <v>267</v>
      </c>
    </row>
    <row r="95" spans="2:11" x14ac:dyDescent="0.35">
      <c r="B95" s="22">
        <v>92</v>
      </c>
      <c r="C95" s="57">
        <v>18.8</v>
      </c>
      <c r="D95" s="57">
        <v>15.299999999999999</v>
      </c>
      <c r="E95" s="57">
        <v>34.1</v>
      </c>
      <c r="F95" s="24">
        <v>10</v>
      </c>
      <c r="G95" s="24">
        <v>11</v>
      </c>
      <c r="H95" s="24">
        <v>21</v>
      </c>
      <c r="I95" s="24">
        <v>260</v>
      </c>
      <c r="J95" s="24">
        <v>168</v>
      </c>
      <c r="K95" s="24">
        <v>428</v>
      </c>
    </row>
    <row r="96" spans="2:11" x14ac:dyDescent="0.35">
      <c r="B96" s="22">
        <v>93</v>
      </c>
      <c r="C96" s="57">
        <v>18.899999999999999</v>
      </c>
      <c r="D96" s="57">
        <v>15.39</v>
      </c>
      <c r="E96" s="57">
        <v>34.29</v>
      </c>
      <c r="F96" s="24">
        <v>19</v>
      </c>
      <c r="G96" s="24">
        <v>14</v>
      </c>
      <c r="H96" s="24">
        <v>33</v>
      </c>
      <c r="I96" s="24">
        <v>217</v>
      </c>
      <c r="J96" s="24">
        <v>149</v>
      </c>
      <c r="K96" s="24">
        <v>366</v>
      </c>
    </row>
    <row r="97" spans="2:11" x14ac:dyDescent="0.35">
      <c r="B97" s="22">
        <v>94</v>
      </c>
      <c r="C97" s="57">
        <v>17.7</v>
      </c>
      <c r="D97" s="57">
        <v>17.369999999999997</v>
      </c>
      <c r="E97" s="57">
        <v>35.069999999999993</v>
      </c>
      <c r="F97" s="24">
        <v>7</v>
      </c>
      <c r="G97" s="24">
        <v>17</v>
      </c>
      <c r="H97" s="24">
        <v>24</v>
      </c>
      <c r="I97" s="24">
        <v>142</v>
      </c>
      <c r="J97" s="24">
        <v>132</v>
      </c>
      <c r="K97" s="24">
        <v>274</v>
      </c>
    </row>
    <row r="98" spans="2:11" x14ac:dyDescent="0.35">
      <c r="B98" s="22">
        <v>95</v>
      </c>
      <c r="C98" s="57">
        <v>23</v>
      </c>
      <c r="D98" s="57">
        <v>19.89</v>
      </c>
      <c r="E98" s="57">
        <v>42.89</v>
      </c>
      <c r="F98" s="24">
        <v>5</v>
      </c>
      <c r="G98" s="24">
        <v>10</v>
      </c>
      <c r="H98" s="24">
        <v>15</v>
      </c>
      <c r="I98" s="24">
        <v>194</v>
      </c>
      <c r="J98" s="24">
        <v>78</v>
      </c>
      <c r="K98" s="24">
        <v>272</v>
      </c>
    </row>
    <row r="99" spans="2:11" x14ac:dyDescent="0.35">
      <c r="B99" s="22">
        <v>96</v>
      </c>
      <c r="C99" s="57">
        <v>18.399999999999999</v>
      </c>
      <c r="D99" s="57">
        <v>17.73</v>
      </c>
      <c r="E99" s="57">
        <v>36.129999999999995</v>
      </c>
      <c r="F99" s="24">
        <v>12</v>
      </c>
      <c r="G99" s="24">
        <v>8</v>
      </c>
      <c r="H99" s="24">
        <v>20</v>
      </c>
      <c r="I99" s="24">
        <v>119</v>
      </c>
      <c r="J99" s="24">
        <v>135</v>
      </c>
      <c r="K99" s="24">
        <v>254</v>
      </c>
    </row>
    <row r="100" spans="2:11" x14ac:dyDescent="0.35">
      <c r="B100" s="22">
        <v>97</v>
      </c>
      <c r="C100" s="57">
        <v>23.5</v>
      </c>
      <c r="D100" s="57">
        <v>18.36</v>
      </c>
      <c r="E100" s="57">
        <v>41.86</v>
      </c>
      <c r="F100" s="24">
        <v>4</v>
      </c>
      <c r="G100" s="24">
        <v>10</v>
      </c>
      <c r="H100" s="24">
        <v>14</v>
      </c>
      <c r="I100" s="24">
        <v>97</v>
      </c>
      <c r="J100" s="24">
        <v>98</v>
      </c>
      <c r="K100" s="24">
        <v>195</v>
      </c>
    </row>
    <row r="101" spans="2:11" x14ac:dyDescent="0.35">
      <c r="B101" s="22">
        <v>98</v>
      </c>
      <c r="C101" s="57">
        <v>15.799999999999999</v>
      </c>
      <c r="D101" s="57">
        <v>14.489999999999998</v>
      </c>
      <c r="E101" s="57">
        <v>30.29</v>
      </c>
      <c r="F101" s="24">
        <v>7</v>
      </c>
      <c r="G101" s="24">
        <v>12</v>
      </c>
      <c r="H101" s="24">
        <v>19</v>
      </c>
      <c r="I101" s="24">
        <v>184</v>
      </c>
      <c r="J101" s="24">
        <v>388</v>
      </c>
      <c r="K101" s="24">
        <v>572</v>
      </c>
    </row>
    <row r="102" spans="2:11" x14ac:dyDescent="0.35">
      <c r="B102" s="22">
        <v>99</v>
      </c>
      <c r="C102" s="57">
        <v>20.399999999999999</v>
      </c>
      <c r="D102" s="57">
        <v>16.29</v>
      </c>
      <c r="E102" s="57">
        <v>36.69</v>
      </c>
      <c r="F102" s="24">
        <v>10</v>
      </c>
      <c r="G102" s="24">
        <v>8</v>
      </c>
      <c r="H102" s="24">
        <v>18</v>
      </c>
      <c r="I102" s="24">
        <v>198</v>
      </c>
      <c r="J102" s="24">
        <v>148</v>
      </c>
      <c r="K102" s="24">
        <v>346</v>
      </c>
    </row>
    <row r="103" spans="2:11" x14ac:dyDescent="0.35">
      <c r="B103" s="22">
        <v>100</v>
      </c>
      <c r="C103" s="57">
        <v>15.9</v>
      </c>
      <c r="D103" s="57">
        <v>14.22</v>
      </c>
      <c r="E103" s="57">
        <v>30.12</v>
      </c>
      <c r="F103" s="24">
        <v>12</v>
      </c>
      <c r="G103" s="24">
        <v>12</v>
      </c>
      <c r="H103" s="24">
        <v>24</v>
      </c>
      <c r="I103" s="24">
        <v>244</v>
      </c>
      <c r="J103" s="24">
        <v>93</v>
      </c>
      <c r="K103" s="24">
        <v>337</v>
      </c>
    </row>
    <row r="104" spans="2:11" x14ac:dyDescent="0.35">
      <c r="B104" s="22">
        <v>101</v>
      </c>
      <c r="C104" s="57">
        <v>19.8</v>
      </c>
      <c r="D104" s="57">
        <v>13.5</v>
      </c>
      <c r="E104" s="57">
        <v>33.299999999999997</v>
      </c>
      <c r="F104" s="24">
        <v>4</v>
      </c>
      <c r="G104" s="24">
        <v>10</v>
      </c>
      <c r="H104" s="24">
        <v>14</v>
      </c>
      <c r="I104" s="24">
        <v>184</v>
      </c>
      <c r="J104" s="24">
        <v>315</v>
      </c>
      <c r="K104" s="24">
        <v>499</v>
      </c>
    </row>
    <row r="105" spans="2:11" x14ac:dyDescent="0.35">
      <c r="B105" s="22">
        <v>102</v>
      </c>
      <c r="C105" s="57">
        <v>18.600000000000001</v>
      </c>
      <c r="D105" s="57">
        <v>17.28</v>
      </c>
      <c r="E105" s="57">
        <v>35.880000000000003</v>
      </c>
      <c r="F105" s="24">
        <v>11</v>
      </c>
      <c r="G105" s="24">
        <v>12</v>
      </c>
      <c r="H105" s="24">
        <v>23</v>
      </c>
      <c r="I105" s="24">
        <v>139</v>
      </c>
      <c r="J105" s="24">
        <v>154</v>
      </c>
      <c r="K105" s="24">
        <v>293</v>
      </c>
    </row>
    <row r="106" spans="2:11" x14ac:dyDescent="0.35">
      <c r="B106" s="22">
        <v>103</v>
      </c>
      <c r="C106" s="57">
        <v>17.600000000000001</v>
      </c>
      <c r="D106" s="57">
        <v>14.040000000000001</v>
      </c>
      <c r="E106" s="57">
        <v>31.64</v>
      </c>
      <c r="F106" s="24">
        <v>8</v>
      </c>
      <c r="G106" s="24">
        <v>13</v>
      </c>
      <c r="H106" s="24">
        <v>21</v>
      </c>
      <c r="I106" s="24">
        <v>280</v>
      </c>
      <c r="J106" s="24">
        <v>116</v>
      </c>
      <c r="K106" s="24">
        <v>396</v>
      </c>
    </row>
    <row r="107" spans="2:11" x14ac:dyDescent="0.35">
      <c r="B107" s="22">
        <v>104</v>
      </c>
      <c r="C107" s="57">
        <v>18.399999999999999</v>
      </c>
      <c r="D107" s="57">
        <v>15.030000000000001</v>
      </c>
      <c r="E107" s="57">
        <v>33.43</v>
      </c>
      <c r="F107" s="24">
        <v>6</v>
      </c>
      <c r="G107" s="24">
        <v>11</v>
      </c>
      <c r="H107" s="24">
        <v>17</v>
      </c>
      <c r="I107" s="24">
        <v>240</v>
      </c>
      <c r="J107" s="24">
        <v>123</v>
      </c>
      <c r="K107" s="24">
        <v>363</v>
      </c>
    </row>
    <row r="108" spans="2:11" x14ac:dyDescent="0.35">
      <c r="B108" s="22">
        <v>105</v>
      </c>
      <c r="C108" s="57">
        <v>15.7</v>
      </c>
      <c r="D108" s="57">
        <v>12.870000000000001</v>
      </c>
      <c r="E108" s="57">
        <v>28.57</v>
      </c>
      <c r="F108" s="24">
        <v>7</v>
      </c>
      <c r="G108" s="24">
        <v>10</v>
      </c>
      <c r="H108" s="24">
        <v>17</v>
      </c>
      <c r="I108" s="24">
        <v>158</v>
      </c>
      <c r="J108" s="24">
        <v>84</v>
      </c>
      <c r="K108" s="24">
        <v>242</v>
      </c>
    </row>
    <row r="109" spans="2:11" x14ac:dyDescent="0.35">
      <c r="B109" s="22">
        <v>106</v>
      </c>
      <c r="C109" s="57">
        <v>17.5</v>
      </c>
      <c r="D109" s="57">
        <v>18.63</v>
      </c>
      <c r="E109" s="57">
        <v>36.129999999999995</v>
      </c>
      <c r="F109" s="24">
        <v>8</v>
      </c>
      <c r="G109" s="24">
        <v>13</v>
      </c>
      <c r="H109" s="24">
        <v>21</v>
      </c>
      <c r="I109" s="24">
        <v>150</v>
      </c>
      <c r="J109" s="24">
        <v>118</v>
      </c>
      <c r="K109" s="24">
        <v>268</v>
      </c>
    </row>
    <row r="110" spans="2:11" x14ac:dyDescent="0.35">
      <c r="B110" s="22">
        <v>107</v>
      </c>
      <c r="C110" s="57">
        <v>21.9</v>
      </c>
      <c r="D110" s="57">
        <v>19.98</v>
      </c>
      <c r="E110" s="57">
        <v>41.879999999999995</v>
      </c>
      <c r="F110" s="24">
        <v>9</v>
      </c>
      <c r="G110" s="24">
        <v>10</v>
      </c>
      <c r="H110" s="24">
        <v>19</v>
      </c>
      <c r="I110" s="24">
        <v>169</v>
      </c>
      <c r="J110" s="24">
        <v>117</v>
      </c>
      <c r="K110" s="24">
        <v>286</v>
      </c>
    </row>
    <row r="111" spans="2:11" x14ac:dyDescent="0.35">
      <c r="B111" s="22">
        <v>108</v>
      </c>
      <c r="C111" s="57">
        <v>18.5</v>
      </c>
      <c r="D111" s="57">
        <v>19.8</v>
      </c>
      <c r="E111" s="57">
        <v>38.299999999999997</v>
      </c>
      <c r="F111" s="24">
        <v>4</v>
      </c>
      <c r="G111" s="24">
        <v>11</v>
      </c>
      <c r="H111" s="24">
        <v>15</v>
      </c>
      <c r="I111" s="24">
        <v>211</v>
      </c>
      <c r="J111" s="24">
        <v>180</v>
      </c>
      <c r="K111" s="24">
        <v>391</v>
      </c>
    </row>
    <row r="112" spans="2:11" x14ac:dyDescent="0.35">
      <c r="B112" s="22">
        <v>109</v>
      </c>
      <c r="C112" s="57">
        <v>18.399999999999999</v>
      </c>
      <c r="D112" s="57">
        <v>16.829999999999998</v>
      </c>
      <c r="E112" s="57">
        <v>35.229999999999997</v>
      </c>
      <c r="F112" s="24">
        <v>12</v>
      </c>
      <c r="G112" s="24">
        <v>7</v>
      </c>
      <c r="H112" s="24">
        <v>19</v>
      </c>
      <c r="I112" s="24">
        <v>154</v>
      </c>
      <c r="J112" s="24">
        <v>118</v>
      </c>
      <c r="K112" s="24">
        <v>272</v>
      </c>
    </row>
    <row r="113" spans="2:11" x14ac:dyDescent="0.35">
      <c r="B113" s="22">
        <v>110</v>
      </c>
      <c r="C113" s="57">
        <v>17</v>
      </c>
      <c r="D113" s="57">
        <v>16.920000000000002</v>
      </c>
      <c r="E113" s="57">
        <v>33.92</v>
      </c>
      <c r="F113" s="24">
        <v>7</v>
      </c>
      <c r="G113" s="24">
        <v>11</v>
      </c>
      <c r="H113" s="24">
        <v>18</v>
      </c>
      <c r="I113" s="24">
        <v>138</v>
      </c>
      <c r="J113" s="24">
        <v>107</v>
      </c>
      <c r="K113" s="24">
        <v>245</v>
      </c>
    </row>
    <row r="114" spans="2:11" x14ac:dyDescent="0.35">
      <c r="B114" s="22">
        <v>111</v>
      </c>
      <c r="C114" s="57">
        <v>18</v>
      </c>
      <c r="D114" s="57">
        <v>15.57</v>
      </c>
      <c r="E114" s="57">
        <v>33.57</v>
      </c>
      <c r="F114" s="24">
        <v>10</v>
      </c>
      <c r="G114" s="24">
        <v>5</v>
      </c>
      <c r="H114" s="24">
        <v>15</v>
      </c>
      <c r="I114" s="24">
        <v>187</v>
      </c>
      <c r="J114" s="24">
        <v>91</v>
      </c>
      <c r="K114" s="24">
        <v>278</v>
      </c>
    </row>
    <row r="115" spans="2:11" x14ac:dyDescent="0.35">
      <c r="B115" s="22">
        <v>112</v>
      </c>
      <c r="C115" s="57">
        <v>16.899999999999999</v>
      </c>
      <c r="D115" s="57">
        <v>15.84</v>
      </c>
      <c r="E115" s="57">
        <v>32.739999999999995</v>
      </c>
      <c r="F115" s="24">
        <v>9</v>
      </c>
      <c r="G115" s="24">
        <v>5</v>
      </c>
      <c r="H115" s="24">
        <v>14</v>
      </c>
      <c r="I115" s="24">
        <v>213</v>
      </c>
      <c r="J115" s="24">
        <v>120</v>
      </c>
      <c r="K115" s="24">
        <v>333</v>
      </c>
    </row>
    <row r="116" spans="2:11" x14ac:dyDescent="0.35">
      <c r="B116" s="22">
        <v>113</v>
      </c>
      <c r="C116" s="57">
        <v>17.600000000000001</v>
      </c>
      <c r="D116" s="57">
        <v>15.3</v>
      </c>
      <c r="E116" s="57">
        <v>32.900000000000006</v>
      </c>
      <c r="F116" s="24">
        <v>10</v>
      </c>
      <c r="G116" s="24">
        <v>6</v>
      </c>
      <c r="H116" s="24">
        <v>16</v>
      </c>
      <c r="I116" s="24">
        <v>134</v>
      </c>
      <c r="J116" s="24">
        <v>163</v>
      </c>
      <c r="K116" s="24">
        <v>297</v>
      </c>
    </row>
    <row r="117" spans="2:11" x14ac:dyDescent="0.35">
      <c r="B117" s="22">
        <v>114</v>
      </c>
      <c r="C117" s="57">
        <v>17</v>
      </c>
      <c r="D117" s="57">
        <v>13.32</v>
      </c>
      <c r="E117" s="57">
        <v>30.32</v>
      </c>
      <c r="F117" s="24">
        <v>8</v>
      </c>
      <c r="G117" s="24">
        <v>16</v>
      </c>
      <c r="H117" s="24">
        <v>24</v>
      </c>
      <c r="I117" s="24">
        <v>104</v>
      </c>
      <c r="J117" s="24">
        <v>157</v>
      </c>
      <c r="K117" s="24">
        <v>261</v>
      </c>
    </row>
    <row r="118" spans="2:11" x14ac:dyDescent="0.35">
      <c r="B118" s="22">
        <v>115</v>
      </c>
      <c r="C118" s="57">
        <v>16.8</v>
      </c>
      <c r="D118" s="57">
        <v>19.350000000000001</v>
      </c>
      <c r="E118" s="57">
        <v>36.150000000000006</v>
      </c>
      <c r="F118" s="24">
        <v>10</v>
      </c>
      <c r="G118" s="24">
        <v>11</v>
      </c>
      <c r="H118" s="24">
        <v>21</v>
      </c>
      <c r="I118" s="24">
        <v>157</v>
      </c>
      <c r="J118" s="24">
        <v>106</v>
      </c>
      <c r="K118" s="24">
        <v>263</v>
      </c>
    </row>
    <row r="119" spans="2:11" x14ac:dyDescent="0.35">
      <c r="B119" s="22">
        <v>116</v>
      </c>
      <c r="C119" s="57">
        <v>16.899999999999999</v>
      </c>
      <c r="D119" s="57">
        <v>18.72</v>
      </c>
      <c r="E119" s="57">
        <v>35.619999999999997</v>
      </c>
      <c r="F119" s="24">
        <v>10</v>
      </c>
      <c r="G119" s="24">
        <v>8</v>
      </c>
      <c r="H119" s="24">
        <v>18</v>
      </c>
      <c r="I119" s="24">
        <v>197</v>
      </c>
      <c r="J119" s="24">
        <v>98</v>
      </c>
      <c r="K119" s="24">
        <v>295</v>
      </c>
    </row>
    <row r="120" spans="2:11" x14ac:dyDescent="0.35">
      <c r="B120" s="22">
        <v>117</v>
      </c>
      <c r="C120" s="57">
        <v>21.1</v>
      </c>
      <c r="D120" s="57">
        <v>17.55</v>
      </c>
      <c r="E120" s="57">
        <v>38.650000000000006</v>
      </c>
      <c r="F120" s="24">
        <v>14</v>
      </c>
      <c r="G120" s="24">
        <v>9</v>
      </c>
      <c r="H120" s="24">
        <v>23</v>
      </c>
      <c r="I120" s="24">
        <v>110</v>
      </c>
      <c r="J120" s="24">
        <v>138</v>
      </c>
      <c r="K120" s="24">
        <v>248</v>
      </c>
    </row>
    <row r="121" spans="2:11" x14ac:dyDescent="0.35">
      <c r="B121" s="22">
        <v>118</v>
      </c>
      <c r="C121" s="57">
        <v>15.2</v>
      </c>
      <c r="D121" s="57">
        <v>16.740000000000002</v>
      </c>
      <c r="E121" s="57">
        <v>31.94</v>
      </c>
      <c r="F121" s="24">
        <v>8</v>
      </c>
      <c r="G121" s="24">
        <v>10</v>
      </c>
      <c r="H121" s="24">
        <v>18</v>
      </c>
      <c r="I121" s="24">
        <v>213</v>
      </c>
      <c r="J121" s="24">
        <v>77</v>
      </c>
      <c r="K121" s="24">
        <v>290</v>
      </c>
    </row>
    <row r="122" spans="2:11" x14ac:dyDescent="0.35">
      <c r="B122" s="22">
        <v>119</v>
      </c>
      <c r="C122" s="57">
        <v>19.600000000000001</v>
      </c>
      <c r="D122" s="57">
        <v>21.33</v>
      </c>
      <c r="E122" s="57">
        <v>40.93</v>
      </c>
      <c r="F122" s="24">
        <v>4</v>
      </c>
      <c r="G122" s="24">
        <v>12</v>
      </c>
      <c r="H122" s="24">
        <v>16</v>
      </c>
      <c r="I122" s="24">
        <v>144</v>
      </c>
      <c r="J122" s="24">
        <v>114</v>
      </c>
      <c r="K122" s="24">
        <v>258</v>
      </c>
    </row>
    <row r="123" spans="2:11" x14ac:dyDescent="0.35">
      <c r="B123" s="22">
        <v>120</v>
      </c>
      <c r="C123" s="57">
        <v>17.600000000000001</v>
      </c>
      <c r="D123" s="57">
        <v>17.730000000000004</v>
      </c>
      <c r="E123" s="57">
        <v>35.330000000000005</v>
      </c>
      <c r="F123" s="24">
        <v>6</v>
      </c>
      <c r="G123" s="24">
        <v>11</v>
      </c>
      <c r="H123" s="24">
        <v>17</v>
      </c>
      <c r="I123" s="24">
        <v>185</v>
      </c>
      <c r="J123" s="24">
        <v>123</v>
      </c>
      <c r="K123" s="24">
        <v>308</v>
      </c>
    </row>
    <row r="124" spans="2:11" x14ac:dyDescent="0.35">
      <c r="B124" s="22">
        <v>121</v>
      </c>
      <c r="C124" s="57">
        <v>16.899999999999999</v>
      </c>
      <c r="D124" s="57">
        <v>14.31</v>
      </c>
      <c r="E124" s="57">
        <v>31.21</v>
      </c>
      <c r="F124" s="24">
        <v>7</v>
      </c>
      <c r="G124" s="24">
        <v>15</v>
      </c>
      <c r="H124" s="24">
        <v>22</v>
      </c>
      <c r="I124" s="24">
        <v>177</v>
      </c>
      <c r="J124" s="24">
        <v>97</v>
      </c>
      <c r="K124" s="24">
        <v>274</v>
      </c>
    </row>
    <row r="125" spans="2:11" x14ac:dyDescent="0.35">
      <c r="B125" s="22">
        <v>122</v>
      </c>
      <c r="C125" s="57">
        <v>20.2</v>
      </c>
      <c r="D125" s="57">
        <v>13.77</v>
      </c>
      <c r="E125" s="57">
        <v>33.97</v>
      </c>
      <c r="F125" s="24">
        <v>10</v>
      </c>
      <c r="G125" s="24">
        <v>20</v>
      </c>
      <c r="H125" s="24">
        <v>30</v>
      </c>
      <c r="I125" s="24">
        <v>216</v>
      </c>
      <c r="J125" s="24">
        <v>214</v>
      </c>
      <c r="K125" s="24">
        <v>430</v>
      </c>
    </row>
    <row r="126" spans="2:11" x14ac:dyDescent="0.35">
      <c r="B126" s="22">
        <v>123</v>
      </c>
      <c r="C126" s="57">
        <v>19.3</v>
      </c>
      <c r="D126" s="57">
        <v>17.82</v>
      </c>
      <c r="E126" s="57">
        <v>37.120000000000005</v>
      </c>
      <c r="F126" s="24">
        <v>8</v>
      </c>
      <c r="G126" s="24">
        <v>9</v>
      </c>
      <c r="H126" s="24">
        <v>17</v>
      </c>
      <c r="I126" s="24">
        <v>192</v>
      </c>
      <c r="J126" s="24">
        <v>82</v>
      </c>
      <c r="K126" s="24">
        <v>274</v>
      </c>
    </row>
    <row r="127" spans="2:11" x14ac:dyDescent="0.35">
      <c r="B127" s="22">
        <v>124</v>
      </c>
      <c r="C127" s="57">
        <v>17.600000000000001</v>
      </c>
      <c r="D127" s="57">
        <v>15.3</v>
      </c>
      <c r="E127" s="57">
        <v>32.900000000000006</v>
      </c>
      <c r="F127" s="24">
        <v>5</v>
      </c>
      <c r="G127" s="24">
        <v>11</v>
      </c>
      <c r="H127" s="24">
        <v>16</v>
      </c>
      <c r="I127" s="24">
        <v>115</v>
      </c>
      <c r="J127" s="24">
        <v>141</v>
      </c>
      <c r="K127" s="24">
        <v>256</v>
      </c>
    </row>
    <row r="128" spans="2:11" x14ac:dyDescent="0.35">
      <c r="B128" s="22">
        <v>125</v>
      </c>
      <c r="C128" s="57">
        <v>19.600000000000001</v>
      </c>
      <c r="D128" s="57">
        <v>16.2</v>
      </c>
      <c r="E128" s="57">
        <v>35.799999999999997</v>
      </c>
      <c r="F128" s="24">
        <v>12</v>
      </c>
      <c r="G128" s="24">
        <v>12</v>
      </c>
      <c r="H128" s="24">
        <v>24</v>
      </c>
      <c r="I128" s="24">
        <v>273</v>
      </c>
      <c r="J128" s="24">
        <v>129</v>
      </c>
      <c r="K128" s="24">
        <v>402</v>
      </c>
    </row>
    <row r="129" spans="2:11" x14ac:dyDescent="0.35">
      <c r="B129" s="22">
        <v>126</v>
      </c>
      <c r="C129" s="57">
        <v>19.8</v>
      </c>
      <c r="D129" s="57">
        <v>17.369999999999997</v>
      </c>
      <c r="E129" s="57">
        <v>37.17</v>
      </c>
      <c r="F129" s="24">
        <v>9</v>
      </c>
      <c r="G129" s="24">
        <v>7</v>
      </c>
      <c r="H129" s="24">
        <v>16</v>
      </c>
      <c r="I129" s="24">
        <v>158</v>
      </c>
      <c r="J129" s="24">
        <v>224</v>
      </c>
      <c r="K129" s="24">
        <v>382</v>
      </c>
    </row>
    <row r="130" spans="2:11" x14ac:dyDescent="0.35">
      <c r="B130" s="22">
        <v>127</v>
      </c>
      <c r="C130" s="57">
        <v>19.5</v>
      </c>
      <c r="D130" s="57">
        <v>17.82</v>
      </c>
      <c r="E130" s="57">
        <v>37.32</v>
      </c>
      <c r="F130" s="24">
        <v>7</v>
      </c>
      <c r="G130" s="24">
        <v>13</v>
      </c>
      <c r="H130" s="24">
        <v>20</v>
      </c>
      <c r="I130" s="24">
        <v>128</v>
      </c>
      <c r="J130" s="24">
        <v>121</v>
      </c>
      <c r="K130" s="24">
        <v>249</v>
      </c>
    </row>
    <row r="131" spans="2:11" x14ac:dyDescent="0.35">
      <c r="B131" s="22">
        <v>128</v>
      </c>
      <c r="C131" s="57">
        <v>20.5</v>
      </c>
      <c r="D131" s="57">
        <v>13.77</v>
      </c>
      <c r="E131" s="57">
        <v>34.269999999999996</v>
      </c>
      <c r="F131" s="24">
        <v>10</v>
      </c>
      <c r="G131" s="24">
        <v>12</v>
      </c>
      <c r="H131" s="24">
        <v>22</v>
      </c>
      <c r="I131" s="24">
        <v>180</v>
      </c>
      <c r="J131" s="24">
        <v>260</v>
      </c>
      <c r="K131" s="24">
        <v>440</v>
      </c>
    </row>
    <row r="132" spans="2:11" x14ac:dyDescent="0.35">
      <c r="B132" s="22">
        <v>129</v>
      </c>
      <c r="C132" s="57">
        <v>15.7</v>
      </c>
      <c r="D132" s="57">
        <v>17.100000000000001</v>
      </c>
      <c r="E132" s="57">
        <v>32.799999999999997</v>
      </c>
      <c r="F132" s="24">
        <v>6</v>
      </c>
      <c r="G132" s="24">
        <v>7</v>
      </c>
      <c r="H132" s="24">
        <v>13</v>
      </c>
      <c r="I132" s="24">
        <v>165</v>
      </c>
      <c r="J132" s="24">
        <v>82</v>
      </c>
      <c r="K132" s="24">
        <v>247</v>
      </c>
    </row>
    <row r="133" spans="2:11" x14ac:dyDescent="0.35">
      <c r="B133" s="22">
        <v>130</v>
      </c>
      <c r="C133" s="57">
        <v>15.7</v>
      </c>
      <c r="D133" s="57">
        <v>16.920000000000002</v>
      </c>
      <c r="E133" s="57">
        <v>32.620000000000005</v>
      </c>
      <c r="F133" s="24">
        <v>6</v>
      </c>
      <c r="G133" s="24">
        <v>6</v>
      </c>
      <c r="H133" s="24">
        <v>12</v>
      </c>
      <c r="I133" s="24">
        <v>150</v>
      </c>
      <c r="J133" s="24">
        <v>112</v>
      </c>
      <c r="K133" s="24">
        <v>262</v>
      </c>
    </row>
    <row r="134" spans="2:11" x14ac:dyDescent="0.35">
      <c r="B134" s="22">
        <v>131</v>
      </c>
      <c r="C134" s="57">
        <v>19.799999999999997</v>
      </c>
      <c r="D134" s="57">
        <v>18.990000000000002</v>
      </c>
      <c r="E134" s="57">
        <v>38.79</v>
      </c>
      <c r="F134" s="24">
        <v>13</v>
      </c>
      <c r="G134" s="24">
        <v>7</v>
      </c>
      <c r="H134" s="24">
        <v>20</v>
      </c>
      <c r="I134" s="24">
        <v>190</v>
      </c>
      <c r="J134" s="24">
        <v>187</v>
      </c>
      <c r="K134" s="24">
        <v>377</v>
      </c>
    </row>
    <row r="135" spans="2:11" x14ac:dyDescent="0.35">
      <c r="B135" s="22">
        <v>132</v>
      </c>
      <c r="C135" s="57">
        <v>16.5</v>
      </c>
      <c r="D135" s="57">
        <v>12.510000000000002</v>
      </c>
      <c r="E135" s="57">
        <v>29.01</v>
      </c>
      <c r="F135" s="24">
        <v>10</v>
      </c>
      <c r="G135" s="24">
        <v>16</v>
      </c>
      <c r="H135" s="24">
        <v>26</v>
      </c>
      <c r="I135" s="24">
        <v>363</v>
      </c>
      <c r="J135" s="24">
        <v>185</v>
      </c>
      <c r="K135" s="24">
        <v>548</v>
      </c>
    </row>
    <row r="136" spans="2:11" x14ac:dyDescent="0.35">
      <c r="B136" s="22">
        <v>133</v>
      </c>
      <c r="C136" s="57">
        <v>19.2</v>
      </c>
      <c r="D136" s="57">
        <v>18.63</v>
      </c>
      <c r="E136" s="57">
        <v>37.83</v>
      </c>
      <c r="F136" s="24">
        <v>12</v>
      </c>
      <c r="G136" s="24">
        <v>12</v>
      </c>
      <c r="H136" s="24">
        <v>24</v>
      </c>
      <c r="I136" s="24">
        <v>205</v>
      </c>
      <c r="J136" s="24">
        <v>127</v>
      </c>
      <c r="K136" s="24">
        <v>332</v>
      </c>
    </row>
    <row r="137" spans="2:11" x14ac:dyDescent="0.35">
      <c r="B137" s="22">
        <v>134</v>
      </c>
      <c r="C137" s="57">
        <v>18</v>
      </c>
      <c r="D137" s="57">
        <v>16.29</v>
      </c>
      <c r="E137" s="57">
        <v>34.29</v>
      </c>
      <c r="F137" s="24">
        <v>5</v>
      </c>
      <c r="G137" s="24">
        <v>6</v>
      </c>
      <c r="H137" s="24">
        <v>11</v>
      </c>
      <c r="I137" s="24">
        <v>148</v>
      </c>
      <c r="J137" s="24">
        <v>134</v>
      </c>
      <c r="K137" s="24">
        <v>282</v>
      </c>
    </row>
    <row r="138" spans="2:11" x14ac:dyDescent="0.35">
      <c r="B138" s="22">
        <v>135</v>
      </c>
      <c r="C138" s="57">
        <v>19.2</v>
      </c>
      <c r="D138" s="57">
        <v>14.760000000000002</v>
      </c>
      <c r="E138" s="57">
        <v>33.96</v>
      </c>
      <c r="F138" s="24">
        <v>3</v>
      </c>
      <c r="G138" s="24">
        <v>9</v>
      </c>
      <c r="H138" s="24">
        <v>12</v>
      </c>
      <c r="I138" s="24">
        <v>222</v>
      </c>
      <c r="J138" s="24">
        <v>119</v>
      </c>
      <c r="K138" s="24">
        <v>341</v>
      </c>
    </row>
    <row r="139" spans="2:11" x14ac:dyDescent="0.35">
      <c r="B139" s="22">
        <v>136</v>
      </c>
      <c r="C139" s="57">
        <v>18.799999999999997</v>
      </c>
      <c r="D139" s="57">
        <v>10.71</v>
      </c>
      <c r="E139" s="57">
        <v>29.509999999999998</v>
      </c>
      <c r="F139" s="24">
        <v>12</v>
      </c>
      <c r="G139" s="24">
        <v>8</v>
      </c>
      <c r="H139" s="24">
        <v>20</v>
      </c>
      <c r="I139" s="24">
        <v>160</v>
      </c>
      <c r="J139" s="24">
        <v>68</v>
      </c>
      <c r="K139" s="24">
        <v>228</v>
      </c>
    </row>
    <row r="140" spans="2:11" x14ac:dyDescent="0.35">
      <c r="B140" s="22">
        <v>137</v>
      </c>
      <c r="C140" s="57">
        <v>19.3</v>
      </c>
      <c r="D140" s="57">
        <v>19.440000000000001</v>
      </c>
      <c r="E140" s="57">
        <v>38.74</v>
      </c>
      <c r="F140" s="24">
        <v>5</v>
      </c>
      <c r="G140" s="24">
        <v>14</v>
      </c>
      <c r="H140" s="24">
        <v>19</v>
      </c>
      <c r="I140" s="24">
        <v>202</v>
      </c>
      <c r="J140" s="24">
        <v>118</v>
      </c>
      <c r="K140" s="24">
        <v>320</v>
      </c>
    </row>
    <row r="141" spans="2:11" x14ac:dyDescent="0.35">
      <c r="B141" s="22">
        <v>138</v>
      </c>
      <c r="C141" s="57">
        <v>19.100000000000001</v>
      </c>
      <c r="D141" s="57">
        <v>18.72</v>
      </c>
      <c r="E141" s="57">
        <v>37.82</v>
      </c>
      <c r="F141" s="24">
        <v>10</v>
      </c>
      <c r="G141" s="24">
        <v>6</v>
      </c>
      <c r="H141" s="24">
        <v>16</v>
      </c>
      <c r="I141" s="24">
        <v>115</v>
      </c>
      <c r="J141" s="24">
        <v>123</v>
      </c>
      <c r="K141" s="24">
        <v>238</v>
      </c>
    </row>
    <row r="142" spans="2:11" x14ac:dyDescent="0.35">
      <c r="B142" s="22">
        <v>139</v>
      </c>
      <c r="C142" s="57">
        <v>18.2</v>
      </c>
      <c r="D142" s="57">
        <v>18.18</v>
      </c>
      <c r="E142" s="57">
        <v>36.379999999999995</v>
      </c>
      <c r="F142" s="24">
        <v>11</v>
      </c>
      <c r="G142" s="24">
        <v>9</v>
      </c>
      <c r="H142" s="24">
        <v>20</v>
      </c>
      <c r="I142" s="24">
        <v>179</v>
      </c>
      <c r="J142" s="24">
        <v>101</v>
      </c>
      <c r="K142" s="24">
        <v>280</v>
      </c>
    </row>
    <row r="143" spans="2:11" x14ac:dyDescent="0.35">
      <c r="B143" s="22">
        <v>140</v>
      </c>
      <c r="C143" s="57">
        <v>17.100000000000001</v>
      </c>
      <c r="D143" s="57">
        <v>16.200000000000003</v>
      </c>
      <c r="E143" s="57">
        <v>33.300000000000004</v>
      </c>
      <c r="F143" s="24">
        <v>10</v>
      </c>
      <c r="G143" s="24">
        <v>8</v>
      </c>
      <c r="H143" s="24">
        <v>18</v>
      </c>
      <c r="I143" s="24">
        <v>142</v>
      </c>
      <c r="J143" s="24">
        <v>220</v>
      </c>
      <c r="K143" s="24">
        <v>362</v>
      </c>
    </row>
    <row r="144" spans="2:11" x14ac:dyDescent="0.35">
      <c r="B144" s="22">
        <v>141</v>
      </c>
      <c r="C144" s="57">
        <v>14.8</v>
      </c>
      <c r="D144" s="57">
        <v>17.82</v>
      </c>
      <c r="E144" s="57">
        <v>32.620000000000005</v>
      </c>
      <c r="F144" s="24">
        <v>13</v>
      </c>
      <c r="G144" s="24">
        <v>11</v>
      </c>
      <c r="H144" s="24">
        <v>24</v>
      </c>
      <c r="I144" s="24">
        <v>134</v>
      </c>
      <c r="J144" s="24">
        <v>142</v>
      </c>
      <c r="K144" s="24">
        <v>276</v>
      </c>
    </row>
    <row r="145" spans="2:11" x14ac:dyDescent="0.35">
      <c r="B145" s="22">
        <v>142</v>
      </c>
      <c r="C145" s="57">
        <v>16.600000000000001</v>
      </c>
      <c r="D145" s="57">
        <v>17.369999999999997</v>
      </c>
      <c r="E145" s="57">
        <v>33.97</v>
      </c>
      <c r="F145" s="24">
        <v>8</v>
      </c>
      <c r="G145" s="24">
        <v>5</v>
      </c>
      <c r="H145" s="24">
        <v>13</v>
      </c>
      <c r="I145" s="24">
        <v>159</v>
      </c>
      <c r="J145" s="24">
        <v>100</v>
      </c>
      <c r="K145" s="24">
        <v>259</v>
      </c>
    </row>
    <row r="146" spans="2:11" x14ac:dyDescent="0.35">
      <c r="B146" s="22">
        <v>143</v>
      </c>
      <c r="C146" s="57">
        <v>17.899999999999999</v>
      </c>
      <c r="D146" s="57">
        <v>15.93</v>
      </c>
      <c r="E146" s="57">
        <v>33.83</v>
      </c>
      <c r="F146" s="24">
        <v>4</v>
      </c>
      <c r="G146" s="24">
        <v>10</v>
      </c>
      <c r="H146" s="24">
        <v>14</v>
      </c>
      <c r="I146" s="24">
        <v>184</v>
      </c>
      <c r="J146" s="24">
        <v>127</v>
      </c>
      <c r="K146" s="24">
        <v>311</v>
      </c>
    </row>
    <row r="147" spans="2:11" x14ac:dyDescent="0.35">
      <c r="B147" s="22">
        <v>144</v>
      </c>
      <c r="C147" s="57">
        <v>17.2</v>
      </c>
      <c r="D147" s="57">
        <v>16.380000000000003</v>
      </c>
      <c r="E147" s="57">
        <v>33.58</v>
      </c>
      <c r="F147" s="24">
        <v>7</v>
      </c>
      <c r="G147" s="24">
        <v>7</v>
      </c>
      <c r="H147" s="24">
        <v>14</v>
      </c>
      <c r="I147" s="24">
        <v>279</v>
      </c>
      <c r="J147" s="24">
        <v>123</v>
      </c>
      <c r="K147" s="24">
        <v>402</v>
      </c>
    </row>
    <row r="148" spans="2:11" x14ac:dyDescent="0.35">
      <c r="B148" s="22">
        <v>145</v>
      </c>
      <c r="C148" s="57">
        <v>19.899999999999999</v>
      </c>
      <c r="D148" s="57">
        <v>16.920000000000002</v>
      </c>
      <c r="E148" s="57">
        <v>36.82</v>
      </c>
      <c r="F148" s="24">
        <v>12</v>
      </c>
      <c r="G148" s="24">
        <v>13</v>
      </c>
      <c r="H148" s="24">
        <v>25</v>
      </c>
      <c r="I148" s="24">
        <v>109</v>
      </c>
      <c r="J148" s="24">
        <v>156</v>
      </c>
      <c r="K148" s="24">
        <v>265</v>
      </c>
    </row>
    <row r="149" spans="2:11" x14ac:dyDescent="0.35">
      <c r="B149" s="22">
        <v>146</v>
      </c>
      <c r="C149" s="57">
        <v>17.2</v>
      </c>
      <c r="D149" s="57">
        <v>13.41</v>
      </c>
      <c r="E149" s="57">
        <v>30.61</v>
      </c>
      <c r="F149" s="24">
        <v>10</v>
      </c>
      <c r="G149" s="24">
        <v>11</v>
      </c>
      <c r="H149" s="24">
        <v>21</v>
      </c>
      <c r="I149" s="24">
        <v>126</v>
      </c>
      <c r="J149" s="24">
        <v>151</v>
      </c>
      <c r="K149" s="24">
        <v>277</v>
      </c>
    </row>
    <row r="150" spans="2:11" x14ac:dyDescent="0.35">
      <c r="B150" s="22">
        <v>147</v>
      </c>
      <c r="C150" s="57">
        <v>17.5</v>
      </c>
      <c r="D150" s="57">
        <v>17.010000000000002</v>
      </c>
      <c r="E150" s="57">
        <v>34.510000000000005</v>
      </c>
      <c r="F150" s="24">
        <v>14</v>
      </c>
      <c r="G150" s="24">
        <v>8</v>
      </c>
      <c r="H150" s="24">
        <v>22</v>
      </c>
      <c r="I150" s="24">
        <v>117</v>
      </c>
      <c r="J150" s="24">
        <v>138</v>
      </c>
      <c r="K150" s="24">
        <v>255</v>
      </c>
    </row>
    <row r="151" spans="2:11" x14ac:dyDescent="0.35">
      <c r="B151" s="22">
        <v>148</v>
      </c>
      <c r="C151" s="57">
        <v>16.700000000000003</v>
      </c>
      <c r="D151" s="57">
        <v>16.560000000000002</v>
      </c>
      <c r="E151" s="57">
        <v>33.260000000000005</v>
      </c>
      <c r="F151" s="24">
        <v>7</v>
      </c>
      <c r="G151" s="24">
        <v>4</v>
      </c>
      <c r="H151" s="24">
        <v>11</v>
      </c>
      <c r="I151" s="24">
        <v>146</v>
      </c>
      <c r="J151" s="24">
        <v>118</v>
      </c>
      <c r="K151" s="24">
        <v>264</v>
      </c>
    </row>
    <row r="152" spans="2:11" x14ac:dyDescent="0.35">
      <c r="B152" s="22">
        <v>149</v>
      </c>
      <c r="C152" s="57">
        <v>20.5</v>
      </c>
      <c r="D152" s="57">
        <v>17.82</v>
      </c>
      <c r="E152" s="57">
        <v>38.32</v>
      </c>
      <c r="F152" s="24">
        <v>9</v>
      </c>
      <c r="G152" s="24">
        <v>8</v>
      </c>
      <c r="H152" s="24">
        <v>17</v>
      </c>
      <c r="I152" s="24">
        <v>108</v>
      </c>
      <c r="J152" s="24">
        <v>138</v>
      </c>
      <c r="K152" s="24">
        <v>246</v>
      </c>
    </row>
    <row r="153" spans="2:11" x14ac:dyDescent="0.35">
      <c r="B153" s="22">
        <v>150</v>
      </c>
      <c r="C153" s="57">
        <v>24.2</v>
      </c>
      <c r="D153" s="57">
        <v>13.59</v>
      </c>
      <c r="E153" s="57">
        <v>37.79</v>
      </c>
      <c r="F153" s="24">
        <v>3</v>
      </c>
      <c r="G153" s="24">
        <v>16</v>
      </c>
      <c r="H153" s="24">
        <v>19</v>
      </c>
      <c r="I153" s="24">
        <v>228</v>
      </c>
      <c r="J153" s="24">
        <v>151</v>
      </c>
      <c r="K153" s="24">
        <v>379</v>
      </c>
    </row>
    <row r="154" spans="2:11" x14ac:dyDescent="0.35">
      <c r="B154" s="22">
        <v>151</v>
      </c>
      <c r="C154" s="57">
        <v>17.2</v>
      </c>
      <c r="D154" s="57">
        <v>18.27</v>
      </c>
      <c r="E154" s="57">
        <v>35.47</v>
      </c>
      <c r="F154" s="24">
        <v>7</v>
      </c>
      <c r="G154" s="24">
        <v>9</v>
      </c>
      <c r="H154" s="24">
        <v>16</v>
      </c>
      <c r="I154" s="24">
        <v>275</v>
      </c>
      <c r="J154" s="24">
        <v>157</v>
      </c>
      <c r="K154" s="24">
        <v>432</v>
      </c>
    </row>
    <row r="155" spans="2:11" x14ac:dyDescent="0.35">
      <c r="B155" s="22">
        <v>152</v>
      </c>
      <c r="C155" s="57">
        <v>18.5</v>
      </c>
      <c r="D155" s="57">
        <v>16.560000000000002</v>
      </c>
      <c r="E155" s="57">
        <v>35.06</v>
      </c>
      <c r="F155" s="24">
        <v>6</v>
      </c>
      <c r="G155" s="24">
        <v>13</v>
      </c>
      <c r="H155" s="24">
        <v>19</v>
      </c>
      <c r="I155" s="24">
        <v>158</v>
      </c>
      <c r="J155" s="24">
        <v>130</v>
      </c>
      <c r="K155" s="24">
        <v>288</v>
      </c>
    </row>
    <row r="156" spans="2:11" x14ac:dyDescent="0.35">
      <c r="B156" s="22">
        <v>153</v>
      </c>
      <c r="C156" s="57">
        <v>16.600000000000001</v>
      </c>
      <c r="D156" s="57">
        <v>17.64</v>
      </c>
      <c r="E156" s="57">
        <v>34.24</v>
      </c>
      <c r="F156" s="24">
        <v>9</v>
      </c>
      <c r="G156" s="24">
        <v>9</v>
      </c>
      <c r="H156" s="24">
        <v>18</v>
      </c>
      <c r="I156" s="24">
        <v>114</v>
      </c>
      <c r="J156" s="24">
        <v>149</v>
      </c>
      <c r="K156" s="24">
        <v>263</v>
      </c>
    </row>
    <row r="157" spans="2:11" x14ac:dyDescent="0.35">
      <c r="B157" s="22">
        <v>154</v>
      </c>
      <c r="C157" s="57">
        <v>20.6</v>
      </c>
      <c r="D157" s="57">
        <v>19.170000000000002</v>
      </c>
      <c r="E157" s="57">
        <v>39.770000000000003</v>
      </c>
      <c r="F157" s="24">
        <v>9</v>
      </c>
      <c r="G157" s="24">
        <v>10</v>
      </c>
      <c r="H157" s="24">
        <v>19</v>
      </c>
      <c r="I157" s="24">
        <v>177</v>
      </c>
      <c r="J157" s="24">
        <v>164</v>
      </c>
      <c r="K157" s="24">
        <v>341</v>
      </c>
    </row>
    <row r="158" spans="2:11" x14ac:dyDescent="0.35">
      <c r="B158" s="22">
        <v>155</v>
      </c>
      <c r="C158" s="57">
        <v>18.5</v>
      </c>
      <c r="D158" s="57">
        <v>17.64</v>
      </c>
      <c r="E158" s="57">
        <v>36.14</v>
      </c>
      <c r="F158" s="24">
        <v>9</v>
      </c>
      <c r="G158" s="24">
        <v>8</v>
      </c>
      <c r="H158" s="24">
        <v>17</v>
      </c>
      <c r="I158" s="24">
        <v>85</v>
      </c>
      <c r="J158" s="24">
        <v>131</v>
      </c>
      <c r="K158" s="24">
        <v>216</v>
      </c>
    </row>
    <row r="159" spans="2:11" x14ac:dyDescent="0.35">
      <c r="B159" s="22">
        <v>156</v>
      </c>
      <c r="C159" s="57">
        <v>23.900000000000002</v>
      </c>
      <c r="D159" s="57">
        <v>17.37</v>
      </c>
      <c r="E159" s="57">
        <v>41.27</v>
      </c>
      <c r="F159" s="24">
        <v>6</v>
      </c>
      <c r="G159" s="24">
        <v>10</v>
      </c>
      <c r="H159" s="24">
        <v>16</v>
      </c>
      <c r="I159" s="24">
        <v>166</v>
      </c>
      <c r="J159" s="24">
        <v>140</v>
      </c>
      <c r="K159" s="24">
        <v>306</v>
      </c>
    </row>
    <row r="160" spans="2:11" x14ac:dyDescent="0.35">
      <c r="B160" s="22">
        <v>157</v>
      </c>
      <c r="C160" s="57">
        <v>16.299999999999997</v>
      </c>
      <c r="D160" s="57">
        <v>14.04</v>
      </c>
      <c r="E160" s="57">
        <v>30.339999999999996</v>
      </c>
      <c r="F160" s="24">
        <v>9</v>
      </c>
      <c r="G160" s="24">
        <v>11</v>
      </c>
      <c r="H160" s="24">
        <v>20</v>
      </c>
      <c r="I160" s="24">
        <v>127</v>
      </c>
      <c r="J160" s="24">
        <v>165</v>
      </c>
      <c r="K160" s="24">
        <v>292</v>
      </c>
    </row>
    <row r="161" spans="2:11" x14ac:dyDescent="0.35">
      <c r="B161" s="22">
        <v>158</v>
      </c>
      <c r="C161" s="57">
        <v>18.2</v>
      </c>
      <c r="D161" s="57">
        <v>17.190000000000001</v>
      </c>
      <c r="E161" s="57">
        <v>35.39</v>
      </c>
      <c r="F161" s="24">
        <v>8</v>
      </c>
      <c r="G161" s="24">
        <v>8</v>
      </c>
      <c r="H161" s="24">
        <v>16</v>
      </c>
      <c r="I161" s="24">
        <v>208</v>
      </c>
      <c r="J161" s="24">
        <v>91</v>
      </c>
      <c r="K161" s="24">
        <v>299</v>
      </c>
    </row>
    <row r="162" spans="2:11" x14ac:dyDescent="0.35">
      <c r="B162" s="22">
        <v>159</v>
      </c>
      <c r="C162" s="57">
        <v>18.899999999999999</v>
      </c>
      <c r="D162" s="57">
        <v>15.48</v>
      </c>
      <c r="E162" s="57">
        <v>34.379999999999995</v>
      </c>
      <c r="F162" s="24">
        <v>8</v>
      </c>
      <c r="G162" s="24">
        <v>13</v>
      </c>
      <c r="H162" s="24">
        <v>21</v>
      </c>
      <c r="I162" s="24">
        <v>230</v>
      </c>
      <c r="J162" s="24">
        <v>158</v>
      </c>
      <c r="K162" s="24">
        <v>388</v>
      </c>
    </row>
    <row r="163" spans="2:11" x14ac:dyDescent="0.35">
      <c r="B163" s="22">
        <v>160</v>
      </c>
      <c r="C163" s="57">
        <v>15.7</v>
      </c>
      <c r="D163" s="57">
        <v>15.75</v>
      </c>
      <c r="E163" s="57">
        <v>31.45</v>
      </c>
      <c r="F163" s="24">
        <v>9</v>
      </c>
      <c r="G163" s="24">
        <v>6</v>
      </c>
      <c r="H163" s="24">
        <v>15</v>
      </c>
      <c r="I163" s="24">
        <v>189</v>
      </c>
      <c r="J163" s="24">
        <v>153</v>
      </c>
      <c r="K163" s="24">
        <v>342</v>
      </c>
    </row>
    <row r="164" spans="2:11" x14ac:dyDescent="0.35">
      <c r="B164" s="22">
        <v>161</v>
      </c>
      <c r="C164" s="57">
        <v>15.799999999999999</v>
      </c>
      <c r="D164" s="57">
        <v>15.66</v>
      </c>
      <c r="E164" s="57">
        <v>31.46</v>
      </c>
      <c r="F164" s="24">
        <v>10</v>
      </c>
      <c r="G164" s="24">
        <v>15</v>
      </c>
      <c r="H164" s="24">
        <v>25</v>
      </c>
      <c r="I164" s="24">
        <v>148</v>
      </c>
      <c r="J164" s="24">
        <v>112</v>
      </c>
      <c r="K164" s="24">
        <v>260</v>
      </c>
    </row>
    <row r="165" spans="2:11" x14ac:dyDescent="0.35">
      <c r="B165" s="22">
        <v>162</v>
      </c>
      <c r="C165" s="57">
        <v>16</v>
      </c>
      <c r="D165" s="57">
        <v>16.920000000000002</v>
      </c>
      <c r="E165" s="57">
        <v>32.92</v>
      </c>
      <c r="F165" s="24">
        <v>8</v>
      </c>
      <c r="G165" s="24">
        <v>11</v>
      </c>
      <c r="H165" s="24">
        <v>19</v>
      </c>
      <c r="I165" s="24">
        <v>352</v>
      </c>
      <c r="J165" s="24">
        <v>127</v>
      </c>
      <c r="K165" s="24">
        <v>479</v>
      </c>
    </row>
    <row r="166" spans="2:11" x14ac:dyDescent="0.35">
      <c r="B166" s="22">
        <v>163</v>
      </c>
      <c r="C166" s="57">
        <v>17</v>
      </c>
      <c r="D166" s="57">
        <v>15.84</v>
      </c>
      <c r="E166" s="57">
        <v>32.840000000000003</v>
      </c>
      <c r="F166" s="24">
        <v>11</v>
      </c>
      <c r="G166" s="24">
        <v>10</v>
      </c>
      <c r="H166" s="24">
        <v>21</v>
      </c>
      <c r="I166" s="24">
        <v>147</v>
      </c>
      <c r="J166" s="24">
        <v>118</v>
      </c>
      <c r="K166" s="24">
        <v>265</v>
      </c>
    </row>
    <row r="167" spans="2:11" x14ac:dyDescent="0.35">
      <c r="B167" s="22">
        <v>164</v>
      </c>
      <c r="C167" s="57">
        <v>20</v>
      </c>
      <c r="D167" s="57">
        <v>22.86</v>
      </c>
      <c r="E167" s="57">
        <v>42.86</v>
      </c>
      <c r="F167" s="24">
        <v>10</v>
      </c>
      <c r="G167" s="24">
        <v>15</v>
      </c>
      <c r="H167" s="24">
        <v>25</v>
      </c>
      <c r="I167" s="24">
        <v>321</v>
      </c>
      <c r="J167" s="24">
        <v>102</v>
      </c>
      <c r="K167" s="24">
        <v>423</v>
      </c>
    </row>
    <row r="168" spans="2:11" x14ac:dyDescent="0.35">
      <c r="B168" s="22">
        <v>165</v>
      </c>
      <c r="C168" s="57">
        <v>18.5</v>
      </c>
      <c r="D168" s="57">
        <v>15.3</v>
      </c>
      <c r="E168" s="57">
        <v>33.799999999999997</v>
      </c>
      <c r="F168" s="24">
        <v>9</v>
      </c>
      <c r="G168" s="24">
        <v>8</v>
      </c>
      <c r="H168" s="24">
        <v>17</v>
      </c>
      <c r="I168" s="24">
        <v>174</v>
      </c>
      <c r="J168" s="24">
        <v>257</v>
      </c>
      <c r="K168" s="24">
        <v>431</v>
      </c>
    </row>
    <row r="169" spans="2:11" x14ac:dyDescent="0.35">
      <c r="B169" s="22">
        <v>166</v>
      </c>
      <c r="C169" s="57">
        <v>19.100000000000001</v>
      </c>
      <c r="D169" s="57">
        <v>14.67</v>
      </c>
      <c r="E169" s="57">
        <v>33.770000000000003</v>
      </c>
      <c r="F169" s="24">
        <v>15</v>
      </c>
      <c r="G169" s="24">
        <v>7</v>
      </c>
      <c r="H169" s="24">
        <v>22</v>
      </c>
      <c r="I169" s="24">
        <v>155</v>
      </c>
      <c r="J169" s="24">
        <v>173</v>
      </c>
      <c r="K169" s="24">
        <v>328</v>
      </c>
    </row>
    <row r="170" spans="2:11" x14ac:dyDescent="0.35">
      <c r="B170" s="22">
        <v>167</v>
      </c>
      <c r="C170" s="57">
        <v>27.599999999999998</v>
      </c>
      <c r="D170" s="57">
        <v>19.350000000000001</v>
      </c>
      <c r="E170" s="57">
        <v>46.95</v>
      </c>
      <c r="F170" s="24">
        <v>7</v>
      </c>
      <c r="G170" s="24">
        <v>6</v>
      </c>
      <c r="H170" s="24">
        <v>13</v>
      </c>
      <c r="I170" s="24">
        <v>377</v>
      </c>
      <c r="J170" s="24">
        <v>191</v>
      </c>
      <c r="K170" s="24">
        <v>568</v>
      </c>
    </row>
    <row r="171" spans="2:11" x14ac:dyDescent="0.35">
      <c r="B171" s="22">
        <v>168</v>
      </c>
      <c r="C171" s="57">
        <v>21.9</v>
      </c>
      <c r="D171" s="57">
        <v>15.39</v>
      </c>
      <c r="E171" s="57">
        <v>37.29</v>
      </c>
      <c r="F171" s="24">
        <v>0</v>
      </c>
      <c r="G171" s="24">
        <v>12</v>
      </c>
      <c r="H171" s="24">
        <v>12</v>
      </c>
      <c r="I171" s="24">
        <v>143</v>
      </c>
      <c r="J171" s="24">
        <v>84</v>
      </c>
      <c r="K171" s="24">
        <v>227</v>
      </c>
    </row>
    <row r="172" spans="2:11" x14ac:dyDescent="0.35">
      <c r="B172" s="22">
        <v>169</v>
      </c>
      <c r="C172" s="57">
        <v>17.7</v>
      </c>
      <c r="D172" s="57">
        <v>16.47</v>
      </c>
      <c r="E172" s="57">
        <v>34.17</v>
      </c>
      <c r="F172" s="24">
        <v>12</v>
      </c>
      <c r="G172" s="24">
        <v>12</v>
      </c>
      <c r="H172" s="24">
        <v>24</v>
      </c>
      <c r="I172" s="24">
        <v>174</v>
      </c>
      <c r="J172" s="24">
        <v>154</v>
      </c>
      <c r="K172" s="24">
        <v>328</v>
      </c>
    </row>
    <row r="173" spans="2:11" x14ac:dyDescent="0.35">
      <c r="B173" s="22">
        <v>170</v>
      </c>
      <c r="C173" s="57">
        <v>18.399999999999999</v>
      </c>
      <c r="D173" s="57">
        <v>16.29</v>
      </c>
      <c r="E173" s="57">
        <v>34.69</v>
      </c>
      <c r="F173" s="24">
        <v>4</v>
      </c>
      <c r="G173" s="24">
        <v>7</v>
      </c>
      <c r="H173" s="24">
        <v>11</v>
      </c>
      <c r="I173" s="24">
        <v>165</v>
      </c>
      <c r="J173" s="24">
        <v>151</v>
      </c>
      <c r="K173" s="24">
        <v>316</v>
      </c>
    </row>
    <row r="174" spans="2:11" x14ac:dyDescent="0.35">
      <c r="B174" s="22">
        <v>171</v>
      </c>
      <c r="C174" s="57">
        <v>20.799999999999997</v>
      </c>
      <c r="D174" s="57">
        <v>18.54</v>
      </c>
      <c r="E174" s="57">
        <v>39.339999999999996</v>
      </c>
      <c r="F174" s="24">
        <v>8</v>
      </c>
      <c r="G174" s="24">
        <v>5</v>
      </c>
      <c r="H174" s="24">
        <v>13</v>
      </c>
      <c r="I174" s="24">
        <v>255</v>
      </c>
      <c r="J174" s="24">
        <v>125</v>
      </c>
      <c r="K174" s="24">
        <v>380</v>
      </c>
    </row>
    <row r="175" spans="2:11" x14ac:dyDescent="0.35">
      <c r="B175" s="22">
        <v>172</v>
      </c>
      <c r="C175" s="57">
        <v>19.799999999999997</v>
      </c>
      <c r="D175" s="57">
        <v>15.3</v>
      </c>
      <c r="E175" s="57">
        <v>35.099999999999994</v>
      </c>
      <c r="F175" s="24">
        <v>9</v>
      </c>
      <c r="G175" s="24">
        <v>5</v>
      </c>
      <c r="H175" s="24">
        <v>14</v>
      </c>
      <c r="I175" s="24">
        <v>148</v>
      </c>
      <c r="J175" s="24">
        <v>102</v>
      </c>
      <c r="K175" s="24">
        <v>250</v>
      </c>
    </row>
    <row r="176" spans="2:11" x14ac:dyDescent="0.35">
      <c r="B176" s="22">
        <v>173</v>
      </c>
      <c r="C176" s="57">
        <v>18.3</v>
      </c>
      <c r="D176" s="57">
        <v>17.369999999999997</v>
      </c>
      <c r="E176" s="57">
        <v>35.67</v>
      </c>
      <c r="F176" s="24">
        <v>10</v>
      </c>
      <c r="G176" s="24">
        <v>6</v>
      </c>
      <c r="H176" s="24">
        <v>16</v>
      </c>
      <c r="I176" s="24">
        <v>154</v>
      </c>
      <c r="J176" s="24">
        <v>84</v>
      </c>
      <c r="K176" s="24">
        <v>238</v>
      </c>
    </row>
    <row r="177" spans="2:11" x14ac:dyDescent="0.35">
      <c r="B177" s="22">
        <v>174</v>
      </c>
      <c r="C177" s="57">
        <v>14</v>
      </c>
      <c r="D177" s="57">
        <v>15.48</v>
      </c>
      <c r="E177" s="57">
        <v>29.48</v>
      </c>
      <c r="F177" s="24">
        <v>8</v>
      </c>
      <c r="G177" s="24">
        <v>11</v>
      </c>
      <c r="H177" s="24">
        <v>19</v>
      </c>
      <c r="I177" s="24">
        <v>107</v>
      </c>
      <c r="J177" s="24">
        <v>138</v>
      </c>
      <c r="K177" s="24">
        <v>245</v>
      </c>
    </row>
    <row r="178" spans="2:11" x14ac:dyDescent="0.35">
      <c r="B178" s="22">
        <v>175</v>
      </c>
      <c r="C178" s="57">
        <v>21</v>
      </c>
      <c r="D178" s="57">
        <v>12.780000000000001</v>
      </c>
      <c r="E178" s="57">
        <v>33.78</v>
      </c>
      <c r="F178" s="24">
        <v>7</v>
      </c>
      <c r="G178" s="24">
        <v>9</v>
      </c>
      <c r="H178" s="24">
        <v>16</v>
      </c>
      <c r="I178" s="24">
        <v>110</v>
      </c>
      <c r="J178" s="24">
        <v>179</v>
      </c>
      <c r="K178" s="24">
        <v>289</v>
      </c>
    </row>
    <row r="179" spans="2:11" x14ac:dyDescent="0.35">
      <c r="B179" s="22">
        <v>176</v>
      </c>
      <c r="C179" s="57">
        <v>16.600000000000001</v>
      </c>
      <c r="D179" s="57">
        <v>13.41</v>
      </c>
      <c r="E179" s="57">
        <v>30.01</v>
      </c>
      <c r="F179" s="24">
        <v>9</v>
      </c>
      <c r="G179" s="24">
        <v>10</v>
      </c>
      <c r="H179" s="24">
        <v>19</v>
      </c>
      <c r="I179" s="24">
        <v>71</v>
      </c>
      <c r="J179" s="24">
        <v>136</v>
      </c>
      <c r="K179" s="24">
        <v>207</v>
      </c>
    </row>
    <row r="180" spans="2:11" x14ac:dyDescent="0.35">
      <c r="B180" s="22">
        <v>177</v>
      </c>
      <c r="C180" s="57">
        <v>15</v>
      </c>
      <c r="D180" s="57">
        <v>13.14</v>
      </c>
      <c r="E180" s="57">
        <v>28.14</v>
      </c>
      <c r="F180" s="24">
        <v>10</v>
      </c>
      <c r="G180" s="24">
        <v>16</v>
      </c>
      <c r="H180" s="24">
        <v>26</v>
      </c>
      <c r="I180" s="24">
        <v>131</v>
      </c>
      <c r="J180" s="24">
        <v>178</v>
      </c>
      <c r="K180" s="24">
        <v>309</v>
      </c>
    </row>
    <row r="181" spans="2:11" x14ac:dyDescent="0.35">
      <c r="B181" s="22">
        <v>178</v>
      </c>
      <c r="C181" s="57">
        <v>19.8</v>
      </c>
      <c r="D181" s="57">
        <v>14.49</v>
      </c>
      <c r="E181" s="57">
        <v>34.29</v>
      </c>
      <c r="F181" s="24">
        <v>8</v>
      </c>
      <c r="G181" s="24">
        <v>10</v>
      </c>
      <c r="H181" s="24">
        <v>18</v>
      </c>
      <c r="I181" s="24">
        <v>139</v>
      </c>
      <c r="J181" s="24">
        <v>81</v>
      </c>
      <c r="K181" s="24">
        <v>220</v>
      </c>
    </row>
    <row r="182" spans="2:11" x14ac:dyDescent="0.35">
      <c r="B182" s="22">
        <v>179</v>
      </c>
      <c r="C182" s="57">
        <v>22.4</v>
      </c>
      <c r="D182" s="57">
        <v>13.41</v>
      </c>
      <c r="E182" s="57">
        <v>35.81</v>
      </c>
      <c r="F182" s="24">
        <v>5</v>
      </c>
      <c r="G182" s="24">
        <v>9</v>
      </c>
      <c r="H182" s="24">
        <v>14</v>
      </c>
      <c r="I182" s="24">
        <v>198</v>
      </c>
      <c r="J182" s="24">
        <v>83</v>
      </c>
      <c r="K182" s="24">
        <v>281</v>
      </c>
    </row>
    <row r="183" spans="2:11" x14ac:dyDescent="0.35">
      <c r="B183" s="22">
        <v>180</v>
      </c>
      <c r="C183" s="57">
        <v>17.3</v>
      </c>
      <c r="D183" s="57">
        <v>13.32</v>
      </c>
      <c r="E183" s="57">
        <v>30.62</v>
      </c>
      <c r="F183" s="24">
        <v>10</v>
      </c>
      <c r="G183" s="24">
        <v>11</v>
      </c>
      <c r="H183" s="24">
        <v>21</v>
      </c>
      <c r="I183" s="24">
        <v>232</v>
      </c>
      <c r="J183" s="24">
        <v>94</v>
      </c>
      <c r="K183" s="24">
        <v>326</v>
      </c>
    </row>
    <row r="184" spans="2:11" x14ac:dyDescent="0.35">
      <c r="B184" s="22">
        <v>181</v>
      </c>
      <c r="C184" s="57">
        <v>17.100000000000001</v>
      </c>
      <c r="D184" s="57">
        <v>18.36</v>
      </c>
      <c r="E184" s="57">
        <v>35.46</v>
      </c>
      <c r="F184" s="24">
        <v>5</v>
      </c>
      <c r="G184" s="24">
        <v>13</v>
      </c>
      <c r="H184" s="24">
        <v>18</v>
      </c>
      <c r="I184" s="24">
        <v>159</v>
      </c>
      <c r="J184" s="24">
        <v>155</v>
      </c>
      <c r="K184" s="24">
        <v>314</v>
      </c>
    </row>
    <row r="185" spans="2:11" x14ac:dyDescent="0.35">
      <c r="B185" s="22">
        <v>182</v>
      </c>
      <c r="C185" s="57">
        <v>17</v>
      </c>
      <c r="D185" s="57">
        <v>19.89</v>
      </c>
      <c r="E185" s="57">
        <v>36.89</v>
      </c>
      <c r="F185" s="24">
        <v>3</v>
      </c>
      <c r="G185" s="24">
        <v>12</v>
      </c>
      <c r="H185" s="24">
        <v>15</v>
      </c>
      <c r="I185" s="24">
        <v>144</v>
      </c>
      <c r="J185" s="24">
        <v>225</v>
      </c>
      <c r="K185" s="24">
        <v>369</v>
      </c>
    </row>
    <row r="186" spans="2:11" x14ac:dyDescent="0.35">
      <c r="B186" s="22">
        <v>183</v>
      </c>
      <c r="C186" s="57">
        <v>17.399999999999999</v>
      </c>
      <c r="D186" s="57">
        <v>15.120000000000001</v>
      </c>
      <c r="E186" s="57">
        <v>32.519999999999996</v>
      </c>
      <c r="F186" s="24">
        <v>10</v>
      </c>
      <c r="G186" s="24">
        <v>10</v>
      </c>
      <c r="H186" s="24">
        <v>20</v>
      </c>
      <c r="I186" s="24">
        <v>126</v>
      </c>
      <c r="J186" s="24">
        <v>137</v>
      </c>
      <c r="K186" s="24">
        <v>263</v>
      </c>
    </row>
    <row r="187" spans="2:11" x14ac:dyDescent="0.35">
      <c r="B187" s="22">
        <v>184</v>
      </c>
      <c r="C187" s="57">
        <v>17.5</v>
      </c>
      <c r="D187" s="57">
        <v>14.76</v>
      </c>
      <c r="E187" s="57">
        <v>32.26</v>
      </c>
      <c r="F187" s="24">
        <v>9</v>
      </c>
      <c r="G187" s="24">
        <v>11</v>
      </c>
      <c r="H187" s="24">
        <v>20</v>
      </c>
      <c r="I187" s="24">
        <v>323</v>
      </c>
      <c r="J187" s="24">
        <v>105</v>
      </c>
      <c r="K187" s="24">
        <v>428</v>
      </c>
    </row>
    <row r="188" spans="2:11" x14ac:dyDescent="0.35">
      <c r="B188" s="22">
        <v>185</v>
      </c>
      <c r="C188" s="57">
        <v>15.8</v>
      </c>
      <c r="D188" s="57">
        <v>13.95</v>
      </c>
      <c r="E188" s="57">
        <v>29.75</v>
      </c>
      <c r="F188" s="24">
        <v>10</v>
      </c>
      <c r="G188" s="24">
        <v>12</v>
      </c>
      <c r="H188" s="24">
        <v>22</v>
      </c>
      <c r="I188" s="24">
        <v>152</v>
      </c>
      <c r="J188" s="24">
        <v>145</v>
      </c>
      <c r="K188" s="24">
        <v>297</v>
      </c>
    </row>
    <row r="189" spans="2:11" x14ac:dyDescent="0.35">
      <c r="B189" s="22">
        <v>186</v>
      </c>
      <c r="C189" s="57">
        <v>16.399999999999999</v>
      </c>
      <c r="D189" s="57">
        <v>14.670000000000002</v>
      </c>
      <c r="E189" s="57">
        <v>31.07</v>
      </c>
      <c r="F189" s="24">
        <v>5</v>
      </c>
      <c r="G189" s="24">
        <v>10</v>
      </c>
      <c r="H189" s="24">
        <v>15</v>
      </c>
      <c r="I189" s="24">
        <v>188</v>
      </c>
      <c r="J189" s="24">
        <v>98</v>
      </c>
      <c r="K189" s="24">
        <v>286</v>
      </c>
    </row>
    <row r="190" spans="2:11" x14ac:dyDescent="0.35">
      <c r="B190" s="22">
        <v>187</v>
      </c>
      <c r="C190" s="57">
        <v>20.5</v>
      </c>
      <c r="D190" s="57">
        <v>16.02</v>
      </c>
      <c r="E190" s="57">
        <v>36.519999999999996</v>
      </c>
      <c r="F190" s="24">
        <v>6</v>
      </c>
      <c r="G190" s="24">
        <v>11</v>
      </c>
      <c r="H190" s="24">
        <v>17</v>
      </c>
      <c r="I190" s="24">
        <v>287</v>
      </c>
      <c r="J190" s="24">
        <v>92</v>
      </c>
      <c r="K190" s="24">
        <v>379</v>
      </c>
    </row>
    <row r="191" spans="2:11" x14ac:dyDescent="0.35">
      <c r="B191" s="22">
        <v>188</v>
      </c>
      <c r="C191" s="57">
        <v>20.6</v>
      </c>
      <c r="D191" s="57">
        <v>18.54</v>
      </c>
      <c r="E191" s="57">
        <v>39.14</v>
      </c>
      <c r="F191" s="24">
        <v>11</v>
      </c>
      <c r="G191" s="24">
        <v>6</v>
      </c>
      <c r="H191" s="24">
        <v>17</v>
      </c>
      <c r="I191" s="24">
        <v>161</v>
      </c>
      <c r="J191" s="24">
        <v>84</v>
      </c>
      <c r="K191" s="24">
        <v>245</v>
      </c>
    </row>
    <row r="192" spans="2:11" x14ac:dyDescent="0.35">
      <c r="B192" s="22">
        <v>189</v>
      </c>
      <c r="C192" s="57">
        <v>18</v>
      </c>
      <c r="D192" s="57">
        <v>17.37</v>
      </c>
      <c r="E192" s="57">
        <v>35.370000000000005</v>
      </c>
      <c r="F192" s="24">
        <v>2</v>
      </c>
      <c r="G192" s="24">
        <v>9</v>
      </c>
      <c r="H192" s="24">
        <v>11</v>
      </c>
      <c r="I192" s="24">
        <v>152</v>
      </c>
      <c r="J192" s="24">
        <v>81</v>
      </c>
      <c r="K192" s="24">
        <v>233</v>
      </c>
    </row>
    <row r="193" spans="2:11" x14ac:dyDescent="0.35">
      <c r="B193" s="22">
        <v>190</v>
      </c>
      <c r="C193" s="57">
        <v>19.7</v>
      </c>
      <c r="D193" s="57">
        <v>13.68</v>
      </c>
      <c r="E193" s="57">
        <v>33.379999999999995</v>
      </c>
      <c r="F193" s="24">
        <v>11</v>
      </c>
      <c r="G193" s="24">
        <v>8</v>
      </c>
      <c r="H193" s="24">
        <v>19</v>
      </c>
      <c r="I193" s="24">
        <v>144</v>
      </c>
      <c r="J193" s="24">
        <v>117</v>
      </c>
      <c r="K193" s="24">
        <v>261</v>
      </c>
    </row>
    <row r="194" spans="2:11" x14ac:dyDescent="0.35">
      <c r="B194" s="22">
        <v>191</v>
      </c>
      <c r="C194" s="57">
        <v>16.100000000000001</v>
      </c>
      <c r="D194" s="57">
        <v>13.32</v>
      </c>
      <c r="E194" s="57">
        <v>29.42</v>
      </c>
      <c r="F194" s="24">
        <v>4</v>
      </c>
      <c r="G194" s="24">
        <v>17</v>
      </c>
      <c r="H194" s="24">
        <v>21</v>
      </c>
      <c r="I194" s="24">
        <v>168</v>
      </c>
      <c r="J194" s="24">
        <v>138</v>
      </c>
      <c r="K194" s="24">
        <v>306</v>
      </c>
    </row>
    <row r="195" spans="2:11" x14ac:dyDescent="0.35">
      <c r="B195" s="22">
        <v>192</v>
      </c>
      <c r="C195" s="57">
        <v>18.8</v>
      </c>
      <c r="D195" s="57">
        <v>19.8</v>
      </c>
      <c r="E195" s="57">
        <v>38.6</v>
      </c>
      <c r="F195" s="24">
        <v>5</v>
      </c>
      <c r="G195" s="24">
        <v>12</v>
      </c>
      <c r="H195" s="24">
        <v>17</v>
      </c>
      <c r="I195" s="24">
        <v>96</v>
      </c>
      <c r="J195" s="24">
        <v>190</v>
      </c>
      <c r="K195" s="24">
        <v>286</v>
      </c>
    </row>
    <row r="196" spans="2:11" x14ac:dyDescent="0.35">
      <c r="B196" s="22">
        <v>193</v>
      </c>
      <c r="C196" s="57">
        <v>16.100000000000001</v>
      </c>
      <c r="D196" s="57">
        <v>16.920000000000002</v>
      </c>
      <c r="E196" s="57">
        <v>33.020000000000003</v>
      </c>
      <c r="F196" s="24">
        <v>7</v>
      </c>
      <c r="G196" s="24">
        <v>12</v>
      </c>
      <c r="H196" s="24">
        <v>19</v>
      </c>
      <c r="I196" s="24">
        <v>132</v>
      </c>
      <c r="J196" s="24">
        <v>214</v>
      </c>
      <c r="K196" s="24">
        <v>346</v>
      </c>
    </row>
    <row r="197" spans="2:11" x14ac:dyDescent="0.35">
      <c r="B197" s="22">
        <v>194</v>
      </c>
      <c r="C197" s="57">
        <v>17.5</v>
      </c>
      <c r="D197" s="57">
        <v>14.49</v>
      </c>
      <c r="E197" s="57">
        <v>31.990000000000002</v>
      </c>
      <c r="F197" s="24">
        <v>14</v>
      </c>
      <c r="G197" s="24">
        <v>8</v>
      </c>
      <c r="H197" s="24">
        <v>22</v>
      </c>
      <c r="I197" s="24">
        <v>150</v>
      </c>
      <c r="J197" s="24">
        <v>118</v>
      </c>
      <c r="K197" s="24">
        <v>268</v>
      </c>
    </row>
    <row r="198" spans="2:11" x14ac:dyDescent="0.35">
      <c r="B198" s="22">
        <v>195</v>
      </c>
      <c r="C198" s="57">
        <v>15.4</v>
      </c>
      <c r="D198" s="57">
        <v>16.02</v>
      </c>
      <c r="E198" s="57">
        <v>31.42</v>
      </c>
      <c r="F198" s="24">
        <v>5</v>
      </c>
      <c r="G198" s="24">
        <v>17</v>
      </c>
      <c r="H198" s="24">
        <v>22</v>
      </c>
      <c r="I198" s="24">
        <v>108</v>
      </c>
      <c r="J198" s="24">
        <v>275</v>
      </c>
      <c r="K198" s="24">
        <v>383</v>
      </c>
    </row>
    <row r="199" spans="2:11" x14ac:dyDescent="0.35">
      <c r="B199" s="22">
        <v>196</v>
      </c>
      <c r="C199" s="57">
        <v>16.5</v>
      </c>
      <c r="D199" s="57">
        <v>14.490000000000002</v>
      </c>
      <c r="E199" s="57">
        <v>30.990000000000002</v>
      </c>
      <c r="F199" s="24">
        <v>5</v>
      </c>
      <c r="G199" s="24">
        <v>9</v>
      </c>
      <c r="H199" s="24">
        <v>14</v>
      </c>
      <c r="I199" s="24">
        <v>130</v>
      </c>
      <c r="J199" s="24">
        <v>163</v>
      </c>
      <c r="K199" s="24">
        <v>293</v>
      </c>
    </row>
    <row r="200" spans="2:11" x14ac:dyDescent="0.35">
      <c r="B200" s="22">
        <v>197</v>
      </c>
      <c r="C200" s="57">
        <v>15.9</v>
      </c>
      <c r="D200" s="57">
        <v>16.29</v>
      </c>
      <c r="E200" s="57">
        <v>32.19</v>
      </c>
      <c r="F200" s="24">
        <v>10</v>
      </c>
      <c r="G200" s="24">
        <v>10</v>
      </c>
      <c r="H200" s="24">
        <v>20</v>
      </c>
      <c r="I200" s="24">
        <v>147</v>
      </c>
      <c r="J200" s="24">
        <v>144</v>
      </c>
      <c r="K200" s="24">
        <v>291</v>
      </c>
    </row>
    <row r="201" spans="2:11" x14ac:dyDescent="0.35">
      <c r="B201" s="22">
        <v>198</v>
      </c>
      <c r="C201" s="57">
        <v>18.299999999999997</v>
      </c>
      <c r="D201" s="57">
        <v>18.18</v>
      </c>
      <c r="E201" s="57">
        <v>36.479999999999997</v>
      </c>
      <c r="F201" s="24">
        <v>6</v>
      </c>
      <c r="G201" s="24">
        <v>13</v>
      </c>
      <c r="H201" s="24">
        <v>19</v>
      </c>
      <c r="I201" s="24">
        <v>124</v>
      </c>
      <c r="J201" s="24">
        <v>104</v>
      </c>
      <c r="K201" s="24">
        <v>228</v>
      </c>
    </row>
    <row r="202" spans="2:11" x14ac:dyDescent="0.35">
      <c r="B202" s="22">
        <v>199</v>
      </c>
      <c r="C202" s="57">
        <v>17.600000000000001</v>
      </c>
      <c r="D202" s="57">
        <v>16.29</v>
      </c>
      <c r="E202" s="57">
        <v>33.89</v>
      </c>
      <c r="F202" s="24">
        <v>6</v>
      </c>
      <c r="G202" s="24">
        <v>9</v>
      </c>
      <c r="H202" s="24">
        <v>15</v>
      </c>
      <c r="I202" s="24">
        <v>164</v>
      </c>
      <c r="J202" s="24">
        <v>207</v>
      </c>
      <c r="K202" s="24">
        <v>371</v>
      </c>
    </row>
    <row r="203" spans="2:11" x14ac:dyDescent="0.35">
      <c r="B203" s="22">
        <v>200</v>
      </c>
      <c r="C203" s="57">
        <v>15.899999999999999</v>
      </c>
      <c r="D203" s="57">
        <v>17.91</v>
      </c>
      <c r="E203" s="57">
        <v>33.81</v>
      </c>
      <c r="F203" s="24">
        <v>6</v>
      </c>
      <c r="G203" s="24">
        <v>9</v>
      </c>
      <c r="H203" s="24">
        <v>15</v>
      </c>
      <c r="I203" s="24">
        <v>120</v>
      </c>
      <c r="J203" s="24">
        <v>123</v>
      </c>
      <c r="K203" s="24">
        <v>243</v>
      </c>
    </row>
    <row r="204" spans="2:11" x14ac:dyDescent="0.35">
      <c r="B204" s="22">
        <v>201</v>
      </c>
      <c r="C204" s="57">
        <v>19.899999999999999</v>
      </c>
      <c r="D204" s="57">
        <v>21.6</v>
      </c>
      <c r="E204" s="57">
        <v>41.5</v>
      </c>
      <c r="F204" s="24">
        <v>7</v>
      </c>
      <c r="G204" s="24">
        <v>5</v>
      </c>
      <c r="H204" s="24">
        <v>12</v>
      </c>
      <c r="I204" s="24">
        <v>380</v>
      </c>
      <c r="J204" s="24">
        <v>150</v>
      </c>
      <c r="K204" s="24">
        <v>530</v>
      </c>
    </row>
    <row r="205" spans="2:11" x14ac:dyDescent="0.35">
      <c r="B205" s="22">
        <v>202</v>
      </c>
      <c r="C205" s="57">
        <v>16.899999999999999</v>
      </c>
      <c r="D205" s="57">
        <v>16.47</v>
      </c>
      <c r="E205" s="57">
        <v>33.369999999999997</v>
      </c>
      <c r="F205" s="24">
        <v>12</v>
      </c>
      <c r="G205" s="24">
        <v>8</v>
      </c>
      <c r="H205" s="24">
        <v>20</v>
      </c>
      <c r="I205" s="24">
        <v>202</v>
      </c>
      <c r="J205" s="24">
        <v>157</v>
      </c>
      <c r="K205" s="24">
        <v>359</v>
      </c>
    </row>
    <row r="206" spans="2:11" x14ac:dyDescent="0.35">
      <c r="B206" s="22">
        <v>203</v>
      </c>
      <c r="C206" s="57">
        <v>15.3</v>
      </c>
      <c r="D206" s="57">
        <v>15.57</v>
      </c>
      <c r="E206" s="57">
        <v>30.87</v>
      </c>
      <c r="F206" s="24">
        <v>8</v>
      </c>
      <c r="G206" s="24">
        <v>8</v>
      </c>
      <c r="H206" s="24">
        <v>16</v>
      </c>
      <c r="I206" s="24">
        <v>147</v>
      </c>
      <c r="J206" s="24">
        <v>141</v>
      </c>
      <c r="K206" s="24">
        <v>288</v>
      </c>
    </row>
    <row r="207" spans="2:11" x14ac:dyDescent="0.35">
      <c r="B207" s="22">
        <v>204</v>
      </c>
      <c r="C207" s="57">
        <v>20.9</v>
      </c>
      <c r="D207" s="57">
        <v>15.3</v>
      </c>
      <c r="E207" s="57">
        <v>36.200000000000003</v>
      </c>
      <c r="F207" s="24">
        <v>9</v>
      </c>
      <c r="G207" s="24">
        <v>9</v>
      </c>
      <c r="H207" s="24">
        <v>18</v>
      </c>
      <c r="I207" s="24">
        <v>183</v>
      </c>
      <c r="J207" s="24">
        <v>149</v>
      </c>
      <c r="K207" s="24">
        <v>332</v>
      </c>
    </row>
    <row r="208" spans="2:11" x14ac:dyDescent="0.35">
      <c r="B208" s="22">
        <v>205</v>
      </c>
      <c r="C208" s="57">
        <v>17.5</v>
      </c>
      <c r="D208" s="57">
        <v>17.46</v>
      </c>
      <c r="E208" s="57">
        <v>34.96</v>
      </c>
      <c r="F208" s="24">
        <v>17</v>
      </c>
      <c r="G208" s="24">
        <v>11</v>
      </c>
      <c r="H208" s="24">
        <v>28</v>
      </c>
      <c r="I208" s="24">
        <v>156</v>
      </c>
      <c r="J208" s="24">
        <v>146</v>
      </c>
      <c r="K208" s="24">
        <v>302</v>
      </c>
    </row>
    <row r="209" spans="2:11" x14ac:dyDescent="0.35">
      <c r="B209" s="22">
        <v>206</v>
      </c>
      <c r="C209" s="57">
        <v>19</v>
      </c>
      <c r="D209" s="57">
        <v>15.120000000000001</v>
      </c>
      <c r="E209" s="57">
        <v>34.120000000000005</v>
      </c>
      <c r="F209" s="24">
        <v>8</v>
      </c>
      <c r="G209" s="24">
        <v>14</v>
      </c>
      <c r="H209" s="24">
        <v>22</v>
      </c>
      <c r="I209" s="24">
        <v>121</v>
      </c>
      <c r="J209" s="24">
        <v>113</v>
      </c>
      <c r="K209" s="24">
        <v>234</v>
      </c>
    </row>
    <row r="210" spans="2:11" x14ac:dyDescent="0.35">
      <c r="B210" s="22">
        <v>207</v>
      </c>
      <c r="C210" s="57">
        <v>17</v>
      </c>
      <c r="D210" s="57">
        <v>15.75</v>
      </c>
      <c r="E210" s="57">
        <v>32.75</v>
      </c>
      <c r="F210" s="24">
        <v>7</v>
      </c>
      <c r="G210" s="24">
        <v>7</v>
      </c>
      <c r="H210" s="24">
        <v>14</v>
      </c>
      <c r="I210" s="24">
        <v>262</v>
      </c>
      <c r="J210" s="24">
        <v>110</v>
      </c>
      <c r="K210" s="24">
        <v>372</v>
      </c>
    </row>
    <row r="211" spans="2:11" x14ac:dyDescent="0.35">
      <c r="B211" s="22">
        <v>208</v>
      </c>
      <c r="C211" s="57">
        <v>17.899999999999999</v>
      </c>
      <c r="D211" s="57">
        <v>15.840000000000002</v>
      </c>
      <c r="E211" s="57">
        <v>33.74</v>
      </c>
      <c r="F211" s="24">
        <v>7</v>
      </c>
      <c r="G211" s="24">
        <v>10</v>
      </c>
      <c r="H211" s="24">
        <v>17</v>
      </c>
      <c r="I211" s="24">
        <v>168</v>
      </c>
      <c r="J211" s="24">
        <v>112</v>
      </c>
      <c r="K211" s="24">
        <v>280</v>
      </c>
    </row>
    <row r="212" spans="2:11" x14ac:dyDescent="0.35">
      <c r="B212" s="22">
        <v>209</v>
      </c>
      <c r="C212" s="57">
        <v>17.3</v>
      </c>
      <c r="D212" s="57">
        <v>20.340000000000003</v>
      </c>
      <c r="E212" s="57">
        <v>37.64</v>
      </c>
      <c r="F212" s="24">
        <v>7</v>
      </c>
      <c r="G212" s="24">
        <v>9</v>
      </c>
      <c r="H212" s="24">
        <v>16</v>
      </c>
      <c r="I212" s="24">
        <v>152</v>
      </c>
      <c r="J212" s="24">
        <v>160</v>
      </c>
      <c r="K212" s="24">
        <v>312</v>
      </c>
    </row>
    <row r="213" spans="2:11" x14ac:dyDescent="0.35">
      <c r="B213" s="22">
        <v>210</v>
      </c>
      <c r="C213" s="57">
        <v>17.8</v>
      </c>
      <c r="D213" s="57">
        <v>14.940000000000001</v>
      </c>
      <c r="E213" s="57">
        <v>32.74</v>
      </c>
      <c r="F213" s="24">
        <v>7</v>
      </c>
      <c r="G213" s="24">
        <v>16</v>
      </c>
      <c r="H213" s="24">
        <v>23</v>
      </c>
      <c r="I213" s="24">
        <v>172</v>
      </c>
      <c r="J213" s="24">
        <v>78</v>
      </c>
      <c r="K213" s="24">
        <v>250</v>
      </c>
    </row>
    <row r="214" spans="2:11" x14ac:dyDescent="0.35">
      <c r="B214" s="22">
        <v>211</v>
      </c>
      <c r="C214" s="57">
        <v>21.4</v>
      </c>
      <c r="D214" s="57">
        <v>17.28</v>
      </c>
      <c r="E214" s="57">
        <v>38.68</v>
      </c>
      <c r="F214" s="24">
        <v>7</v>
      </c>
      <c r="G214" s="24">
        <v>10</v>
      </c>
      <c r="H214" s="24">
        <v>17</v>
      </c>
      <c r="I214" s="24">
        <v>125</v>
      </c>
      <c r="J214" s="24">
        <v>163</v>
      </c>
      <c r="K214" s="24">
        <v>288</v>
      </c>
    </row>
    <row r="215" spans="2:11" x14ac:dyDescent="0.35">
      <c r="B215" s="22">
        <v>212</v>
      </c>
      <c r="C215" s="57">
        <v>17.899999999999999</v>
      </c>
      <c r="D215" s="57">
        <v>12.870000000000001</v>
      </c>
      <c r="E215" s="57">
        <v>30.77</v>
      </c>
      <c r="F215" s="24">
        <v>6</v>
      </c>
      <c r="G215" s="24">
        <v>9</v>
      </c>
      <c r="H215" s="24">
        <v>15</v>
      </c>
      <c r="I215" s="24">
        <v>192</v>
      </c>
      <c r="J215" s="24">
        <v>118</v>
      </c>
      <c r="K215" s="24">
        <v>310</v>
      </c>
    </row>
    <row r="216" spans="2:11" x14ac:dyDescent="0.35">
      <c r="B216" s="22">
        <v>213</v>
      </c>
      <c r="C216" s="57">
        <v>18.7</v>
      </c>
      <c r="D216" s="57">
        <v>16.829999999999998</v>
      </c>
      <c r="E216" s="57">
        <v>35.53</v>
      </c>
      <c r="F216" s="24">
        <v>8</v>
      </c>
      <c r="G216" s="24">
        <v>9</v>
      </c>
      <c r="H216" s="24">
        <v>17</v>
      </c>
      <c r="I216" s="24">
        <v>154</v>
      </c>
      <c r="J216" s="24">
        <v>172</v>
      </c>
      <c r="K216" s="24">
        <v>326</v>
      </c>
    </row>
    <row r="217" spans="2:11" x14ac:dyDescent="0.35">
      <c r="B217" s="22">
        <v>214</v>
      </c>
      <c r="C217" s="57">
        <v>18.8</v>
      </c>
      <c r="D217" s="57">
        <v>14.850000000000001</v>
      </c>
      <c r="E217" s="57">
        <v>33.650000000000006</v>
      </c>
      <c r="F217" s="24">
        <v>5</v>
      </c>
      <c r="G217" s="24">
        <v>15</v>
      </c>
      <c r="H217" s="24">
        <v>20</v>
      </c>
      <c r="I217" s="24">
        <v>180</v>
      </c>
      <c r="J217" s="24">
        <v>118</v>
      </c>
      <c r="K217" s="24">
        <v>298</v>
      </c>
    </row>
    <row r="218" spans="2:11" x14ac:dyDescent="0.35">
      <c r="B218" s="22">
        <v>215</v>
      </c>
      <c r="C218" s="57">
        <v>21.5</v>
      </c>
      <c r="D218" s="57">
        <v>17.73</v>
      </c>
      <c r="E218" s="57">
        <v>39.230000000000004</v>
      </c>
      <c r="F218" s="24">
        <v>7</v>
      </c>
      <c r="G218" s="24">
        <v>11</v>
      </c>
      <c r="H218" s="24">
        <v>18</v>
      </c>
      <c r="I218" s="24">
        <v>182</v>
      </c>
      <c r="J218" s="24">
        <v>264</v>
      </c>
      <c r="K218" s="24">
        <v>446</v>
      </c>
    </row>
    <row r="219" spans="2:11" x14ac:dyDescent="0.35">
      <c r="B219" s="22">
        <v>216</v>
      </c>
      <c r="C219" s="57">
        <v>20.100000000000001</v>
      </c>
      <c r="D219" s="57">
        <v>17.55</v>
      </c>
      <c r="E219" s="57">
        <v>37.650000000000006</v>
      </c>
      <c r="F219" s="24">
        <v>9</v>
      </c>
      <c r="G219" s="24">
        <v>4</v>
      </c>
      <c r="H219" s="24">
        <v>13</v>
      </c>
      <c r="I219" s="24">
        <v>149</v>
      </c>
      <c r="J219" s="24">
        <v>81</v>
      </c>
      <c r="K219" s="24">
        <v>230</v>
      </c>
    </row>
    <row r="220" spans="2:11" x14ac:dyDescent="0.35">
      <c r="B220" s="22">
        <v>217</v>
      </c>
      <c r="C220" s="57">
        <v>15.8</v>
      </c>
      <c r="D220" s="57">
        <v>15.57</v>
      </c>
      <c r="E220" s="57">
        <v>31.37</v>
      </c>
      <c r="F220" s="24">
        <v>5</v>
      </c>
      <c r="G220" s="24">
        <v>10</v>
      </c>
      <c r="H220" s="24">
        <v>15</v>
      </c>
      <c r="I220" s="24">
        <v>115</v>
      </c>
      <c r="J220" s="24">
        <v>197</v>
      </c>
      <c r="K220" s="24">
        <v>312</v>
      </c>
    </row>
    <row r="221" spans="2:11" x14ac:dyDescent="0.35">
      <c r="B221" s="22">
        <v>218</v>
      </c>
      <c r="C221" s="57">
        <v>18.399999999999999</v>
      </c>
      <c r="D221" s="57">
        <v>14.58</v>
      </c>
      <c r="E221" s="57">
        <v>32.979999999999997</v>
      </c>
      <c r="F221" s="24">
        <v>8</v>
      </c>
      <c r="G221" s="24">
        <v>10</v>
      </c>
      <c r="H221" s="24">
        <v>18</v>
      </c>
      <c r="I221" s="24">
        <v>103</v>
      </c>
      <c r="J221" s="24">
        <v>115</v>
      </c>
      <c r="K221" s="24">
        <v>218</v>
      </c>
    </row>
    <row r="222" spans="2:11" x14ac:dyDescent="0.35">
      <c r="B222" s="22">
        <v>219</v>
      </c>
      <c r="C222" s="57">
        <v>17.7</v>
      </c>
      <c r="D222" s="57">
        <v>14.94</v>
      </c>
      <c r="E222" s="57">
        <v>32.64</v>
      </c>
      <c r="F222" s="24">
        <v>8</v>
      </c>
      <c r="G222" s="24">
        <v>10</v>
      </c>
      <c r="H222" s="24">
        <v>18</v>
      </c>
      <c r="I222" s="24">
        <v>177</v>
      </c>
      <c r="J222" s="24">
        <v>61</v>
      </c>
      <c r="K222" s="24">
        <v>238</v>
      </c>
    </row>
    <row r="223" spans="2:11" x14ac:dyDescent="0.35">
      <c r="B223" s="22">
        <v>220</v>
      </c>
      <c r="C223" s="57">
        <v>16</v>
      </c>
      <c r="D223" s="57">
        <v>16.649999999999999</v>
      </c>
      <c r="E223" s="57">
        <v>32.65</v>
      </c>
      <c r="F223" s="24">
        <v>15</v>
      </c>
      <c r="G223" s="24">
        <v>7</v>
      </c>
      <c r="H223" s="24">
        <v>22</v>
      </c>
      <c r="I223" s="24">
        <v>140</v>
      </c>
      <c r="J223" s="24">
        <v>69</v>
      </c>
      <c r="K223" s="24">
        <v>209</v>
      </c>
    </row>
    <row r="224" spans="2:11" x14ac:dyDescent="0.35">
      <c r="B224" s="22">
        <v>221</v>
      </c>
      <c r="C224" s="57">
        <v>20.8</v>
      </c>
      <c r="D224" s="57">
        <v>14.129999999999999</v>
      </c>
      <c r="E224" s="57">
        <v>34.93</v>
      </c>
      <c r="F224" s="24">
        <v>6</v>
      </c>
      <c r="G224" s="24">
        <v>11</v>
      </c>
      <c r="H224" s="24">
        <v>17</v>
      </c>
      <c r="I224" s="24">
        <v>130</v>
      </c>
      <c r="J224" s="24">
        <v>137</v>
      </c>
      <c r="K224" s="24">
        <v>267</v>
      </c>
    </row>
    <row r="225" spans="2:11" x14ac:dyDescent="0.35">
      <c r="B225" s="22">
        <v>222</v>
      </c>
      <c r="C225" s="57">
        <v>18.600000000000001</v>
      </c>
      <c r="D225" s="57">
        <v>15.66</v>
      </c>
      <c r="E225" s="57">
        <v>34.260000000000005</v>
      </c>
      <c r="F225" s="24">
        <v>6</v>
      </c>
      <c r="G225" s="24">
        <v>9</v>
      </c>
      <c r="H225" s="24">
        <v>15</v>
      </c>
      <c r="I225" s="24">
        <v>224</v>
      </c>
      <c r="J225" s="24">
        <v>99</v>
      </c>
      <c r="K225" s="24">
        <v>323</v>
      </c>
    </row>
    <row r="226" spans="2:11" x14ac:dyDescent="0.35">
      <c r="B226" s="22">
        <v>223</v>
      </c>
      <c r="C226" s="57">
        <v>20.9</v>
      </c>
      <c r="D226" s="57">
        <v>16.649999999999999</v>
      </c>
      <c r="E226" s="57">
        <v>37.549999999999997</v>
      </c>
      <c r="F226" s="24">
        <v>6</v>
      </c>
      <c r="G226" s="24">
        <v>7</v>
      </c>
      <c r="H226" s="24">
        <v>13</v>
      </c>
      <c r="I226" s="24">
        <v>117</v>
      </c>
      <c r="J226" s="24">
        <v>337</v>
      </c>
      <c r="K226" s="24">
        <v>454</v>
      </c>
    </row>
    <row r="227" spans="2:11" x14ac:dyDescent="0.35">
      <c r="B227" s="22">
        <v>224</v>
      </c>
      <c r="C227" s="57">
        <v>17.3</v>
      </c>
      <c r="D227" s="57">
        <v>17.73</v>
      </c>
      <c r="E227" s="57">
        <v>35.03</v>
      </c>
      <c r="F227" s="24">
        <v>13</v>
      </c>
      <c r="G227" s="24">
        <v>6</v>
      </c>
      <c r="H227" s="24">
        <v>19</v>
      </c>
      <c r="I227" s="24">
        <v>149</v>
      </c>
      <c r="J227" s="24">
        <v>116</v>
      </c>
      <c r="K227" s="24">
        <v>265</v>
      </c>
    </row>
    <row r="228" spans="2:11" x14ac:dyDescent="0.35">
      <c r="B228" s="22">
        <v>225</v>
      </c>
      <c r="C228" s="57">
        <v>16.899999999999999</v>
      </c>
      <c r="D228" s="57">
        <v>16.920000000000002</v>
      </c>
      <c r="E228" s="57">
        <v>33.82</v>
      </c>
      <c r="F228" s="24">
        <v>7</v>
      </c>
      <c r="G228" s="24">
        <v>6</v>
      </c>
      <c r="H228" s="24">
        <v>13</v>
      </c>
      <c r="I228" s="24">
        <v>164</v>
      </c>
      <c r="J228" s="24">
        <v>145</v>
      </c>
      <c r="K228" s="24">
        <v>309</v>
      </c>
    </row>
    <row r="229" spans="2:11" x14ac:dyDescent="0.35">
      <c r="B229" s="22">
        <v>226</v>
      </c>
      <c r="C229" s="57">
        <v>23.299999999999997</v>
      </c>
      <c r="D229" s="57">
        <v>17.91</v>
      </c>
      <c r="E229" s="57">
        <v>41.209999999999994</v>
      </c>
      <c r="F229" s="24">
        <v>6</v>
      </c>
      <c r="G229" s="24">
        <v>10</v>
      </c>
      <c r="H229" s="24">
        <v>16</v>
      </c>
      <c r="I229" s="24">
        <v>192</v>
      </c>
      <c r="J229" s="24">
        <v>221</v>
      </c>
      <c r="K229" s="24">
        <v>413</v>
      </c>
    </row>
    <row r="230" spans="2:11" x14ac:dyDescent="0.35">
      <c r="B230" s="22">
        <v>227</v>
      </c>
      <c r="C230" s="57">
        <v>12.9</v>
      </c>
      <c r="D230" s="57">
        <v>15.93</v>
      </c>
      <c r="E230" s="57">
        <v>28.83</v>
      </c>
      <c r="F230" s="24">
        <v>11</v>
      </c>
      <c r="G230" s="24">
        <v>7</v>
      </c>
      <c r="H230" s="24">
        <v>18</v>
      </c>
      <c r="I230" s="24">
        <v>93</v>
      </c>
      <c r="J230" s="24">
        <v>110</v>
      </c>
      <c r="K230" s="24">
        <v>203</v>
      </c>
    </row>
    <row r="231" spans="2:11" x14ac:dyDescent="0.35">
      <c r="B231" s="22">
        <v>228</v>
      </c>
      <c r="C231" s="57">
        <v>18.100000000000001</v>
      </c>
      <c r="D231" s="57">
        <v>13.95</v>
      </c>
      <c r="E231" s="57">
        <v>32.049999999999997</v>
      </c>
      <c r="F231" s="24">
        <v>8</v>
      </c>
      <c r="G231" s="24">
        <v>14</v>
      </c>
      <c r="H231" s="24">
        <v>22</v>
      </c>
      <c r="I231" s="24">
        <v>87</v>
      </c>
      <c r="J231" s="24">
        <v>118</v>
      </c>
      <c r="K231" s="24">
        <v>205</v>
      </c>
    </row>
    <row r="232" spans="2:11" x14ac:dyDescent="0.35">
      <c r="B232" s="22">
        <v>229</v>
      </c>
      <c r="C232" s="57">
        <v>17</v>
      </c>
      <c r="D232" s="57">
        <v>18.450000000000003</v>
      </c>
      <c r="E232" s="57">
        <v>35.450000000000003</v>
      </c>
      <c r="F232" s="24">
        <v>15</v>
      </c>
      <c r="G232" s="24">
        <v>13</v>
      </c>
      <c r="H232" s="24">
        <v>28</v>
      </c>
      <c r="I232" s="24">
        <v>319</v>
      </c>
      <c r="J232" s="24">
        <v>107</v>
      </c>
      <c r="K232" s="24">
        <v>426</v>
      </c>
    </row>
    <row r="233" spans="2:11" x14ac:dyDescent="0.35">
      <c r="B233" s="22">
        <v>230</v>
      </c>
      <c r="C233" s="57">
        <v>23.2</v>
      </c>
      <c r="D233" s="57">
        <v>15.120000000000001</v>
      </c>
      <c r="E233" s="57">
        <v>38.32</v>
      </c>
      <c r="F233" s="24">
        <v>13</v>
      </c>
      <c r="G233" s="24">
        <v>13</v>
      </c>
      <c r="H233" s="24">
        <v>26</v>
      </c>
      <c r="I233" s="24">
        <v>115</v>
      </c>
      <c r="J233" s="24">
        <v>118</v>
      </c>
      <c r="K233" s="24">
        <v>233</v>
      </c>
    </row>
    <row r="234" spans="2:11" x14ac:dyDescent="0.35">
      <c r="B234" s="22">
        <v>231</v>
      </c>
      <c r="C234" s="57">
        <v>20.2</v>
      </c>
      <c r="D234" s="57">
        <v>13.14</v>
      </c>
      <c r="E234" s="57">
        <v>33.340000000000003</v>
      </c>
      <c r="F234" s="24">
        <v>14</v>
      </c>
      <c r="G234" s="24">
        <v>12</v>
      </c>
      <c r="H234" s="24">
        <v>26</v>
      </c>
      <c r="I234" s="24">
        <v>125</v>
      </c>
      <c r="J234" s="24">
        <v>150</v>
      </c>
      <c r="K234" s="24">
        <v>275</v>
      </c>
    </row>
    <row r="235" spans="2:11" x14ac:dyDescent="0.35">
      <c r="B235" s="22">
        <v>232</v>
      </c>
      <c r="C235" s="57">
        <v>19</v>
      </c>
      <c r="D235" s="57">
        <v>16.560000000000002</v>
      </c>
      <c r="E235" s="57">
        <v>35.56</v>
      </c>
      <c r="F235" s="24">
        <v>5</v>
      </c>
      <c r="G235" s="24">
        <v>10</v>
      </c>
      <c r="H235" s="24">
        <v>15</v>
      </c>
      <c r="I235" s="24">
        <v>164</v>
      </c>
      <c r="J235" s="24">
        <v>127</v>
      </c>
      <c r="K235" s="24">
        <v>291</v>
      </c>
    </row>
    <row r="236" spans="2:11" x14ac:dyDescent="0.35">
      <c r="B236" s="22">
        <v>233</v>
      </c>
      <c r="C236" s="57">
        <v>16.899999999999999</v>
      </c>
      <c r="D236" s="57">
        <v>17.010000000000002</v>
      </c>
      <c r="E236" s="57">
        <v>33.909999999999997</v>
      </c>
      <c r="F236" s="24">
        <v>10</v>
      </c>
      <c r="G236" s="24">
        <v>12</v>
      </c>
      <c r="H236" s="24">
        <v>22</v>
      </c>
      <c r="I236" s="24">
        <v>167</v>
      </c>
      <c r="J236" s="24">
        <v>178</v>
      </c>
      <c r="K236" s="24">
        <v>345</v>
      </c>
    </row>
    <row r="237" spans="2:11" x14ac:dyDescent="0.35">
      <c r="B237" s="22">
        <v>234</v>
      </c>
      <c r="C237" s="57">
        <v>18.2</v>
      </c>
      <c r="D237" s="57">
        <v>17.73</v>
      </c>
      <c r="E237" s="57">
        <v>35.93</v>
      </c>
      <c r="F237" s="24">
        <v>6</v>
      </c>
      <c r="G237" s="24">
        <v>6</v>
      </c>
      <c r="H237" s="24">
        <v>12</v>
      </c>
      <c r="I237" s="24">
        <v>123</v>
      </c>
      <c r="J237" s="24">
        <v>148</v>
      </c>
      <c r="K237" s="24">
        <v>271</v>
      </c>
    </row>
    <row r="238" spans="2:11" x14ac:dyDescent="0.35">
      <c r="B238" s="22">
        <v>235</v>
      </c>
      <c r="C238" s="57">
        <v>17.299999999999997</v>
      </c>
      <c r="D238" s="57">
        <v>16.29</v>
      </c>
      <c r="E238" s="57">
        <v>33.589999999999996</v>
      </c>
      <c r="F238" s="24">
        <v>9</v>
      </c>
      <c r="G238" s="24">
        <v>5</v>
      </c>
      <c r="H238" s="24">
        <v>14</v>
      </c>
      <c r="I238" s="24">
        <v>154</v>
      </c>
      <c r="J238" s="24">
        <v>128</v>
      </c>
      <c r="K238" s="24">
        <v>282</v>
      </c>
    </row>
    <row r="239" spans="2:11" x14ac:dyDescent="0.35">
      <c r="B239" s="22">
        <v>236</v>
      </c>
      <c r="C239" s="57">
        <v>17.3</v>
      </c>
      <c r="D239" s="57">
        <v>16.830000000000002</v>
      </c>
      <c r="E239" s="57">
        <v>34.130000000000003</v>
      </c>
      <c r="F239" s="24">
        <v>16</v>
      </c>
      <c r="G239" s="24">
        <v>5</v>
      </c>
      <c r="H239" s="24">
        <v>21</v>
      </c>
      <c r="I239" s="24">
        <v>133</v>
      </c>
      <c r="J239" s="24">
        <v>115</v>
      </c>
      <c r="K239" s="24">
        <v>248</v>
      </c>
    </row>
    <row r="240" spans="2:11" x14ac:dyDescent="0.35">
      <c r="B240" s="22">
        <v>237</v>
      </c>
      <c r="C240" s="57">
        <v>15.8</v>
      </c>
      <c r="D240" s="57">
        <v>18</v>
      </c>
      <c r="E240" s="57">
        <v>33.799999999999997</v>
      </c>
      <c r="F240" s="24">
        <v>10</v>
      </c>
      <c r="G240" s="24">
        <v>10</v>
      </c>
      <c r="H240" s="24">
        <v>20</v>
      </c>
      <c r="I240" s="24">
        <v>89</v>
      </c>
      <c r="J240" s="24">
        <v>163</v>
      </c>
      <c r="K240" s="24">
        <v>252</v>
      </c>
    </row>
    <row r="241" spans="2:11" x14ac:dyDescent="0.35">
      <c r="B241" s="22">
        <v>238</v>
      </c>
      <c r="C241" s="57">
        <v>14.6</v>
      </c>
      <c r="D241" s="57">
        <v>14.760000000000002</v>
      </c>
      <c r="E241" s="57">
        <v>29.36</v>
      </c>
      <c r="F241" s="24">
        <v>9</v>
      </c>
      <c r="G241" s="24">
        <v>9</v>
      </c>
      <c r="H241" s="24">
        <v>18</v>
      </c>
      <c r="I241" s="24">
        <v>203</v>
      </c>
      <c r="J241" s="24">
        <v>121</v>
      </c>
      <c r="K241" s="24">
        <v>324</v>
      </c>
    </row>
    <row r="242" spans="2:11" x14ac:dyDescent="0.35">
      <c r="B242" s="22">
        <v>239</v>
      </c>
      <c r="C242" s="57">
        <v>21.2</v>
      </c>
      <c r="D242" s="57">
        <v>18.810000000000002</v>
      </c>
      <c r="E242" s="57">
        <v>40.010000000000005</v>
      </c>
      <c r="F242" s="24">
        <v>9</v>
      </c>
      <c r="G242" s="24">
        <v>4</v>
      </c>
      <c r="H242" s="24">
        <v>13</v>
      </c>
      <c r="I242" s="24">
        <v>137</v>
      </c>
      <c r="J242" s="24">
        <v>101</v>
      </c>
      <c r="K242" s="24">
        <v>238</v>
      </c>
    </row>
    <row r="243" spans="2:11" x14ac:dyDescent="0.35">
      <c r="B243" s="22">
        <v>240</v>
      </c>
      <c r="C243" s="57">
        <v>18.3</v>
      </c>
      <c r="D243" s="57">
        <v>14.13</v>
      </c>
      <c r="E243" s="57">
        <v>32.43</v>
      </c>
      <c r="F243" s="24">
        <v>8</v>
      </c>
      <c r="G243" s="24">
        <v>10</v>
      </c>
      <c r="H243" s="24">
        <v>18</v>
      </c>
      <c r="I243" s="24">
        <v>218</v>
      </c>
      <c r="J243" s="24">
        <v>113</v>
      </c>
      <c r="K243" s="24">
        <v>331</v>
      </c>
    </row>
    <row r="244" spans="2:11" x14ac:dyDescent="0.35">
      <c r="B244" s="22">
        <v>241</v>
      </c>
      <c r="C244" s="57">
        <v>20.6</v>
      </c>
      <c r="D244" s="57">
        <v>16.29</v>
      </c>
      <c r="E244" s="57">
        <v>36.89</v>
      </c>
      <c r="F244" s="24">
        <v>12</v>
      </c>
      <c r="G244" s="24">
        <v>6</v>
      </c>
      <c r="H244" s="24">
        <v>18</v>
      </c>
      <c r="I244" s="24">
        <v>224</v>
      </c>
      <c r="J244" s="24">
        <v>105</v>
      </c>
      <c r="K244" s="24">
        <v>329</v>
      </c>
    </row>
    <row r="245" spans="2:11" x14ac:dyDescent="0.35">
      <c r="B245" s="22">
        <v>242</v>
      </c>
      <c r="C245" s="57">
        <v>16.600000000000001</v>
      </c>
      <c r="D245" s="57">
        <v>15.57</v>
      </c>
      <c r="E245" s="57">
        <v>32.17</v>
      </c>
      <c r="F245" s="24">
        <v>8</v>
      </c>
      <c r="G245" s="24">
        <v>4</v>
      </c>
      <c r="H245" s="24">
        <v>12</v>
      </c>
      <c r="I245" s="24">
        <v>208</v>
      </c>
      <c r="J245" s="24">
        <v>75</v>
      </c>
      <c r="K245" s="24">
        <v>283</v>
      </c>
    </row>
    <row r="246" spans="2:11" x14ac:dyDescent="0.35">
      <c r="B246" s="22">
        <v>243</v>
      </c>
      <c r="C246" s="57">
        <v>17.3</v>
      </c>
      <c r="D246" s="57">
        <v>12.780000000000001</v>
      </c>
      <c r="E246" s="57">
        <v>30.080000000000002</v>
      </c>
      <c r="F246" s="24">
        <v>8</v>
      </c>
      <c r="G246" s="24">
        <v>9</v>
      </c>
      <c r="H246" s="24">
        <v>17</v>
      </c>
      <c r="I246" s="24">
        <v>230</v>
      </c>
      <c r="J246" s="24">
        <v>71</v>
      </c>
      <c r="K246" s="24">
        <v>301</v>
      </c>
    </row>
    <row r="247" spans="2:11" x14ac:dyDescent="0.35">
      <c r="B247" s="22">
        <v>244</v>
      </c>
      <c r="C247" s="57">
        <v>16.399999999999999</v>
      </c>
      <c r="D247" s="57">
        <v>15.570000000000002</v>
      </c>
      <c r="E247" s="57">
        <v>31.97</v>
      </c>
      <c r="F247" s="24">
        <v>10</v>
      </c>
      <c r="G247" s="24">
        <v>7</v>
      </c>
      <c r="H247" s="24">
        <v>17</v>
      </c>
      <c r="I247" s="24">
        <v>171</v>
      </c>
      <c r="J247" s="24">
        <v>92</v>
      </c>
      <c r="K247" s="24">
        <v>263</v>
      </c>
    </row>
    <row r="248" spans="2:11" x14ac:dyDescent="0.35">
      <c r="B248" s="22">
        <v>245</v>
      </c>
      <c r="C248" s="57">
        <v>15.5</v>
      </c>
      <c r="D248" s="57">
        <v>16.47</v>
      </c>
      <c r="E248" s="57">
        <v>31.97</v>
      </c>
      <c r="F248" s="24">
        <v>9</v>
      </c>
      <c r="G248" s="24">
        <v>11</v>
      </c>
      <c r="H248" s="24">
        <v>20</v>
      </c>
      <c r="I248" s="24">
        <v>119</v>
      </c>
      <c r="J248" s="24">
        <v>137</v>
      </c>
      <c r="K248" s="24">
        <v>256</v>
      </c>
    </row>
    <row r="249" spans="2:11" x14ac:dyDescent="0.35">
      <c r="B249" s="22">
        <v>246</v>
      </c>
      <c r="C249" s="57">
        <v>17.600000000000001</v>
      </c>
      <c r="D249" s="57">
        <v>14.040000000000001</v>
      </c>
      <c r="E249" s="57">
        <v>31.64</v>
      </c>
      <c r="F249" s="24">
        <v>10</v>
      </c>
      <c r="G249" s="24">
        <v>9</v>
      </c>
      <c r="H249" s="24">
        <v>19</v>
      </c>
      <c r="I249" s="24">
        <v>132</v>
      </c>
      <c r="J249" s="24">
        <v>132</v>
      </c>
      <c r="K249" s="24">
        <v>264</v>
      </c>
    </row>
    <row r="250" spans="2:11" x14ac:dyDescent="0.35">
      <c r="B250" s="22">
        <v>247</v>
      </c>
      <c r="C250" s="57">
        <v>16.600000000000001</v>
      </c>
      <c r="D250" s="57">
        <v>18.45</v>
      </c>
      <c r="E250" s="57">
        <v>35.049999999999997</v>
      </c>
      <c r="F250" s="24">
        <v>8</v>
      </c>
      <c r="G250" s="24">
        <v>8</v>
      </c>
      <c r="H250" s="24">
        <v>16</v>
      </c>
      <c r="I250" s="24">
        <v>182</v>
      </c>
      <c r="J250" s="24">
        <v>107</v>
      </c>
      <c r="K250" s="24">
        <v>289</v>
      </c>
    </row>
    <row r="251" spans="2:11" x14ac:dyDescent="0.35">
      <c r="B251" s="22">
        <v>248</v>
      </c>
      <c r="C251" s="57">
        <v>22.4</v>
      </c>
      <c r="D251" s="57">
        <v>16.740000000000002</v>
      </c>
      <c r="E251" s="57">
        <v>39.14</v>
      </c>
      <c r="F251" s="24">
        <v>5</v>
      </c>
      <c r="G251" s="24">
        <v>8</v>
      </c>
      <c r="H251" s="24">
        <v>13</v>
      </c>
      <c r="I251" s="24">
        <v>144</v>
      </c>
      <c r="J251" s="24">
        <v>109</v>
      </c>
      <c r="K251" s="24">
        <v>253</v>
      </c>
    </row>
    <row r="252" spans="2:11" x14ac:dyDescent="0.35">
      <c r="B252" s="22">
        <v>249</v>
      </c>
      <c r="C252" s="57">
        <v>20</v>
      </c>
      <c r="D252" s="57">
        <v>18.36</v>
      </c>
      <c r="E252" s="57">
        <v>38.36</v>
      </c>
      <c r="F252" s="24">
        <v>8</v>
      </c>
      <c r="G252" s="24">
        <v>6</v>
      </c>
      <c r="H252" s="24">
        <v>14</v>
      </c>
      <c r="I252" s="24">
        <v>188</v>
      </c>
      <c r="J252" s="24">
        <v>110</v>
      </c>
      <c r="K252" s="24">
        <v>298</v>
      </c>
    </row>
    <row r="253" spans="2:11" x14ac:dyDescent="0.35">
      <c r="B253" s="22">
        <v>250</v>
      </c>
      <c r="C253" s="57">
        <v>19.799999999999997</v>
      </c>
      <c r="D253" s="57">
        <v>14.94</v>
      </c>
      <c r="E253" s="57">
        <v>34.739999999999995</v>
      </c>
      <c r="F253" s="24">
        <v>10</v>
      </c>
      <c r="G253" s="24">
        <v>13</v>
      </c>
      <c r="H253" s="24">
        <v>23</v>
      </c>
      <c r="I253" s="24">
        <v>281</v>
      </c>
      <c r="J253" s="24">
        <v>97</v>
      </c>
      <c r="K253" s="24">
        <v>378</v>
      </c>
    </row>
    <row r="254" spans="2:11" x14ac:dyDescent="0.35">
      <c r="B254" s="22">
        <v>251</v>
      </c>
      <c r="C254" s="57">
        <v>18.399999999999999</v>
      </c>
      <c r="D254" s="57">
        <v>19.170000000000002</v>
      </c>
      <c r="E254" s="57">
        <v>37.57</v>
      </c>
      <c r="F254" s="24">
        <v>6</v>
      </c>
      <c r="G254" s="24">
        <v>11</v>
      </c>
      <c r="H254" s="24">
        <v>17</v>
      </c>
      <c r="I254" s="24">
        <v>246</v>
      </c>
      <c r="J254" s="24">
        <v>117</v>
      </c>
      <c r="K254" s="24">
        <v>363</v>
      </c>
    </row>
    <row r="255" spans="2:11" x14ac:dyDescent="0.35">
      <c r="B255" s="22">
        <v>252</v>
      </c>
      <c r="C255" s="57">
        <v>17.600000000000001</v>
      </c>
      <c r="D255" s="57">
        <v>17.190000000000001</v>
      </c>
      <c r="E255" s="57">
        <v>34.790000000000006</v>
      </c>
      <c r="F255" s="24">
        <v>10</v>
      </c>
      <c r="G255" s="24">
        <v>11</v>
      </c>
      <c r="H255" s="24">
        <v>21</v>
      </c>
      <c r="I255" s="24">
        <v>128</v>
      </c>
      <c r="J255" s="24">
        <v>138</v>
      </c>
      <c r="K255" s="24">
        <v>266</v>
      </c>
    </row>
    <row r="256" spans="2:11" x14ac:dyDescent="0.35">
      <c r="B256" s="22">
        <v>253</v>
      </c>
      <c r="C256" s="57">
        <v>19.3</v>
      </c>
      <c r="D256" s="57">
        <v>15.12</v>
      </c>
      <c r="E256" s="57">
        <v>34.42</v>
      </c>
      <c r="F256" s="24">
        <v>6</v>
      </c>
      <c r="G256" s="24">
        <v>11</v>
      </c>
      <c r="H256" s="24">
        <v>17</v>
      </c>
      <c r="I256" s="24">
        <v>268</v>
      </c>
      <c r="J256" s="24">
        <v>100</v>
      </c>
      <c r="K256" s="24">
        <v>368</v>
      </c>
    </row>
    <row r="257" spans="2:11" x14ac:dyDescent="0.35">
      <c r="B257" s="22">
        <v>254</v>
      </c>
      <c r="C257" s="57">
        <v>18.3</v>
      </c>
      <c r="D257" s="57">
        <v>18.899999999999999</v>
      </c>
      <c r="E257" s="57">
        <v>37.200000000000003</v>
      </c>
      <c r="F257" s="24">
        <v>13</v>
      </c>
      <c r="G257" s="24">
        <v>12</v>
      </c>
      <c r="H257" s="24">
        <v>25</v>
      </c>
      <c r="I257" s="24">
        <v>228</v>
      </c>
      <c r="J257" s="24">
        <v>138</v>
      </c>
      <c r="K257" s="24">
        <v>366</v>
      </c>
    </row>
    <row r="258" spans="2:11" x14ac:dyDescent="0.35">
      <c r="B258" s="22">
        <v>255</v>
      </c>
      <c r="C258" s="57">
        <v>20.799999999999997</v>
      </c>
      <c r="D258" s="57">
        <v>16.740000000000002</v>
      </c>
      <c r="E258" s="57">
        <v>37.54</v>
      </c>
      <c r="F258" s="24">
        <v>14</v>
      </c>
      <c r="G258" s="24">
        <v>11</v>
      </c>
      <c r="H258" s="24">
        <v>25</v>
      </c>
      <c r="I258" s="24">
        <v>306</v>
      </c>
      <c r="J258" s="24">
        <v>116</v>
      </c>
      <c r="K258" s="24">
        <v>422</v>
      </c>
    </row>
    <row r="259" spans="2:11" x14ac:dyDescent="0.35">
      <c r="B259" s="22">
        <v>256</v>
      </c>
      <c r="C259" s="57">
        <v>20.6</v>
      </c>
      <c r="D259" s="57">
        <v>14.4</v>
      </c>
      <c r="E259" s="57">
        <v>35</v>
      </c>
      <c r="F259" s="24">
        <v>9</v>
      </c>
      <c r="G259" s="24">
        <v>6</v>
      </c>
      <c r="H259" s="24">
        <v>15</v>
      </c>
      <c r="I259" s="24">
        <v>216</v>
      </c>
      <c r="J259" s="24">
        <v>192</v>
      </c>
      <c r="K259" s="24">
        <v>408</v>
      </c>
    </row>
    <row r="260" spans="2:11" x14ac:dyDescent="0.35">
      <c r="B260" s="22">
        <v>257</v>
      </c>
      <c r="C260" s="57">
        <v>17.899999999999999</v>
      </c>
      <c r="D260" s="57">
        <v>14.490000000000002</v>
      </c>
      <c r="E260" s="57">
        <v>32.39</v>
      </c>
      <c r="F260" s="24">
        <v>9</v>
      </c>
      <c r="G260" s="24">
        <v>13</v>
      </c>
      <c r="H260" s="24">
        <v>22</v>
      </c>
      <c r="I260" s="24">
        <v>182</v>
      </c>
      <c r="J260" s="24">
        <v>169</v>
      </c>
      <c r="K260" s="24">
        <v>351</v>
      </c>
    </row>
    <row r="261" spans="2:11" x14ac:dyDescent="0.35">
      <c r="B261" s="22">
        <v>258</v>
      </c>
      <c r="C261" s="57">
        <v>20.9</v>
      </c>
      <c r="D261" s="57">
        <v>20.79</v>
      </c>
      <c r="E261" s="57">
        <v>41.69</v>
      </c>
      <c r="F261" s="24">
        <v>6</v>
      </c>
      <c r="G261" s="24">
        <v>10</v>
      </c>
      <c r="H261" s="24">
        <v>16</v>
      </c>
      <c r="I261" s="24">
        <v>283</v>
      </c>
      <c r="J261" s="24">
        <v>107</v>
      </c>
      <c r="K261" s="24">
        <v>390</v>
      </c>
    </row>
    <row r="262" spans="2:11" x14ac:dyDescent="0.35">
      <c r="B262" s="22">
        <v>259</v>
      </c>
      <c r="C262" s="57">
        <v>21.4</v>
      </c>
      <c r="D262" s="57">
        <v>20.79</v>
      </c>
      <c r="E262" s="57">
        <v>42.19</v>
      </c>
      <c r="F262" s="24">
        <v>11</v>
      </c>
      <c r="G262" s="24">
        <v>8</v>
      </c>
      <c r="H262" s="24">
        <v>19</v>
      </c>
      <c r="I262" s="24">
        <v>162</v>
      </c>
      <c r="J262" s="24">
        <v>155</v>
      </c>
      <c r="K262" s="24">
        <v>317</v>
      </c>
    </row>
    <row r="263" spans="2:11" x14ac:dyDescent="0.35">
      <c r="B263" s="22">
        <v>260</v>
      </c>
      <c r="C263" s="57">
        <v>18.600000000000001</v>
      </c>
      <c r="D263" s="57">
        <v>17.190000000000001</v>
      </c>
      <c r="E263" s="57">
        <v>35.790000000000006</v>
      </c>
      <c r="F263" s="24">
        <v>7</v>
      </c>
      <c r="G263" s="24">
        <v>8</v>
      </c>
      <c r="H263" s="24">
        <v>15</v>
      </c>
      <c r="I263" s="24">
        <v>131</v>
      </c>
      <c r="J263" s="24">
        <v>202</v>
      </c>
      <c r="K263" s="24">
        <v>333</v>
      </c>
    </row>
    <row r="264" spans="2:11" x14ac:dyDescent="0.35">
      <c r="B264" s="22">
        <v>261</v>
      </c>
      <c r="C264" s="57">
        <v>18.399999999999999</v>
      </c>
      <c r="D264" s="57">
        <v>16.2</v>
      </c>
      <c r="E264" s="57">
        <v>34.599999999999994</v>
      </c>
      <c r="F264" s="24">
        <v>7</v>
      </c>
      <c r="G264" s="24">
        <v>14</v>
      </c>
      <c r="H264" s="24">
        <v>21</v>
      </c>
      <c r="I264" s="24">
        <v>150</v>
      </c>
      <c r="J264" s="24">
        <v>240</v>
      </c>
      <c r="K264" s="24">
        <v>390</v>
      </c>
    </row>
    <row r="265" spans="2:11" x14ac:dyDescent="0.35">
      <c r="B265" s="22">
        <v>262</v>
      </c>
      <c r="C265" s="57">
        <v>21</v>
      </c>
      <c r="D265" s="57">
        <v>17.009999999999998</v>
      </c>
      <c r="E265" s="57">
        <v>38.01</v>
      </c>
      <c r="F265" s="24">
        <v>6</v>
      </c>
      <c r="G265" s="24">
        <v>11</v>
      </c>
      <c r="H265" s="24">
        <v>17</v>
      </c>
      <c r="I265" s="24">
        <v>140</v>
      </c>
      <c r="J265" s="24">
        <v>174</v>
      </c>
      <c r="K265" s="24">
        <v>314</v>
      </c>
    </row>
    <row r="266" spans="2:11" x14ac:dyDescent="0.35">
      <c r="B266" s="22">
        <v>263</v>
      </c>
      <c r="C266" s="57">
        <v>17.100000000000001</v>
      </c>
      <c r="D266" s="57">
        <v>16.380000000000003</v>
      </c>
      <c r="E266" s="57">
        <v>33.480000000000004</v>
      </c>
      <c r="F266" s="24">
        <v>10</v>
      </c>
      <c r="G266" s="24">
        <v>10</v>
      </c>
      <c r="H266" s="24">
        <v>20</v>
      </c>
      <c r="I266" s="24">
        <v>201</v>
      </c>
      <c r="J266" s="24">
        <v>161</v>
      </c>
      <c r="K266" s="24">
        <v>362</v>
      </c>
    </row>
    <row r="267" spans="2:11" x14ac:dyDescent="0.35">
      <c r="B267" s="22">
        <v>264</v>
      </c>
      <c r="C267" s="57">
        <v>18</v>
      </c>
      <c r="D267" s="57">
        <v>12.96</v>
      </c>
      <c r="E267" s="57">
        <v>30.96</v>
      </c>
      <c r="F267" s="24">
        <v>6</v>
      </c>
      <c r="G267" s="24">
        <v>13</v>
      </c>
      <c r="H267" s="24">
        <v>19</v>
      </c>
      <c r="I267" s="24">
        <v>273</v>
      </c>
      <c r="J267" s="24">
        <v>202</v>
      </c>
      <c r="K267" s="24">
        <v>475</v>
      </c>
    </row>
    <row r="268" spans="2:11" x14ac:dyDescent="0.35">
      <c r="B268" s="22">
        <v>265</v>
      </c>
      <c r="C268" s="57">
        <v>17.3</v>
      </c>
      <c r="D268" s="57">
        <v>17.82</v>
      </c>
      <c r="E268" s="57">
        <v>35.120000000000005</v>
      </c>
      <c r="F268" s="24">
        <v>10</v>
      </c>
      <c r="G268" s="24">
        <v>7</v>
      </c>
      <c r="H268" s="24">
        <v>17</v>
      </c>
      <c r="I268" s="24">
        <v>171</v>
      </c>
      <c r="J268" s="24">
        <v>121</v>
      </c>
      <c r="K268" s="24">
        <v>292</v>
      </c>
    </row>
    <row r="269" spans="2:11" x14ac:dyDescent="0.35">
      <c r="B269" s="22">
        <v>266</v>
      </c>
      <c r="C269" s="57">
        <v>18.799999999999997</v>
      </c>
      <c r="D269" s="57">
        <v>17.64</v>
      </c>
      <c r="E269" s="57">
        <v>36.44</v>
      </c>
      <c r="F269" s="24">
        <v>11</v>
      </c>
      <c r="G269" s="24">
        <v>13</v>
      </c>
      <c r="H269" s="24">
        <v>24</v>
      </c>
      <c r="I269" s="24">
        <v>194</v>
      </c>
      <c r="J269" s="24">
        <v>113</v>
      </c>
      <c r="K269" s="24">
        <v>307</v>
      </c>
    </row>
    <row r="270" spans="2:11" x14ac:dyDescent="0.35">
      <c r="B270" s="22">
        <v>267</v>
      </c>
      <c r="C270" s="57">
        <v>16.7</v>
      </c>
      <c r="D270" s="57">
        <v>18.630000000000003</v>
      </c>
      <c r="E270" s="57">
        <v>35.33</v>
      </c>
      <c r="F270" s="24">
        <v>7</v>
      </c>
      <c r="G270" s="24">
        <v>12</v>
      </c>
      <c r="H270" s="24">
        <v>19</v>
      </c>
      <c r="I270" s="24">
        <v>138</v>
      </c>
      <c r="J270" s="24">
        <v>132</v>
      </c>
      <c r="K270" s="24">
        <v>270</v>
      </c>
    </row>
    <row r="271" spans="2:11" x14ac:dyDescent="0.35">
      <c r="B271" s="22">
        <v>268</v>
      </c>
      <c r="C271" s="57">
        <v>17</v>
      </c>
      <c r="D271" s="57">
        <v>16.47</v>
      </c>
      <c r="E271" s="57">
        <v>33.47</v>
      </c>
      <c r="F271" s="24">
        <v>9</v>
      </c>
      <c r="G271" s="24">
        <v>9</v>
      </c>
      <c r="H271" s="24">
        <v>18</v>
      </c>
      <c r="I271" s="24">
        <v>161</v>
      </c>
      <c r="J271" s="24">
        <v>99</v>
      </c>
      <c r="K271" s="24">
        <v>260</v>
      </c>
    </row>
    <row r="272" spans="2:11" x14ac:dyDescent="0.35">
      <c r="B272" s="22">
        <v>269</v>
      </c>
      <c r="C272" s="57">
        <v>20.100000000000001</v>
      </c>
      <c r="D272" s="57">
        <v>14.490000000000002</v>
      </c>
      <c r="E272" s="57">
        <v>34.590000000000003</v>
      </c>
      <c r="F272" s="24">
        <v>7</v>
      </c>
      <c r="G272" s="24">
        <v>5</v>
      </c>
      <c r="H272" s="24">
        <v>12</v>
      </c>
      <c r="I272" s="24">
        <v>127</v>
      </c>
      <c r="J272" s="24">
        <v>197</v>
      </c>
      <c r="K272" s="24">
        <v>324</v>
      </c>
    </row>
    <row r="273" spans="2:11" x14ac:dyDescent="0.35">
      <c r="B273" s="22">
        <v>270</v>
      </c>
      <c r="C273" s="57">
        <v>19</v>
      </c>
      <c r="D273" s="57">
        <v>16.649999999999999</v>
      </c>
      <c r="E273" s="57">
        <v>35.65</v>
      </c>
      <c r="F273" s="24">
        <v>11</v>
      </c>
      <c r="G273" s="24">
        <v>7</v>
      </c>
      <c r="H273" s="24">
        <v>18</v>
      </c>
      <c r="I273" s="24">
        <v>110</v>
      </c>
      <c r="J273" s="24">
        <v>135</v>
      </c>
      <c r="K273" s="24">
        <v>245</v>
      </c>
    </row>
    <row r="274" spans="2:11" x14ac:dyDescent="0.35">
      <c r="B274" s="22">
        <v>271</v>
      </c>
      <c r="C274" s="57">
        <v>17.600000000000001</v>
      </c>
      <c r="D274" s="57">
        <v>18.990000000000002</v>
      </c>
      <c r="E274" s="57">
        <v>36.590000000000003</v>
      </c>
      <c r="F274" s="24">
        <v>5</v>
      </c>
      <c r="G274" s="24">
        <v>9</v>
      </c>
      <c r="H274" s="24">
        <v>14</v>
      </c>
      <c r="I274" s="24">
        <v>125</v>
      </c>
      <c r="J274" s="24">
        <v>162</v>
      </c>
      <c r="K274" s="24">
        <v>287</v>
      </c>
    </row>
    <row r="275" spans="2:11" x14ac:dyDescent="0.35">
      <c r="B275" s="22">
        <v>272</v>
      </c>
      <c r="C275" s="57">
        <v>16.600000000000001</v>
      </c>
      <c r="D275" s="57">
        <v>17.73</v>
      </c>
      <c r="E275" s="57">
        <v>34.33</v>
      </c>
      <c r="F275" s="24">
        <v>10</v>
      </c>
      <c r="G275" s="24">
        <v>10</v>
      </c>
      <c r="H275" s="24">
        <v>20</v>
      </c>
      <c r="I275" s="24">
        <v>366</v>
      </c>
      <c r="J275" s="24">
        <v>158</v>
      </c>
      <c r="K275" s="24">
        <v>524</v>
      </c>
    </row>
    <row r="276" spans="2:11" x14ac:dyDescent="0.35">
      <c r="B276" s="22">
        <v>273</v>
      </c>
      <c r="C276" s="57">
        <v>24.1</v>
      </c>
      <c r="D276" s="57">
        <v>17.909999999999997</v>
      </c>
      <c r="E276" s="57">
        <v>42.01</v>
      </c>
      <c r="F276" s="24">
        <v>10</v>
      </c>
      <c r="G276" s="24">
        <v>10</v>
      </c>
      <c r="H276" s="24">
        <v>20</v>
      </c>
      <c r="I276" s="24">
        <v>115</v>
      </c>
      <c r="J276" s="24">
        <v>107</v>
      </c>
      <c r="K276" s="24">
        <v>222</v>
      </c>
    </row>
    <row r="277" spans="2:11" x14ac:dyDescent="0.35">
      <c r="B277" s="22">
        <v>274</v>
      </c>
      <c r="C277" s="57">
        <v>21.6</v>
      </c>
      <c r="D277" s="57">
        <v>15.030000000000001</v>
      </c>
      <c r="E277" s="57">
        <v>36.630000000000003</v>
      </c>
      <c r="F277" s="24">
        <v>4</v>
      </c>
      <c r="G277" s="24">
        <v>14</v>
      </c>
      <c r="H277" s="24">
        <v>18</v>
      </c>
      <c r="I277" s="24">
        <v>132</v>
      </c>
      <c r="J277" s="24">
        <v>91</v>
      </c>
      <c r="K277" s="24">
        <v>223</v>
      </c>
    </row>
    <row r="278" spans="2:11" x14ac:dyDescent="0.35">
      <c r="B278" s="22">
        <v>275</v>
      </c>
      <c r="C278" s="57">
        <v>19.5</v>
      </c>
      <c r="D278" s="57">
        <v>15.93</v>
      </c>
      <c r="E278" s="57">
        <v>35.43</v>
      </c>
      <c r="F278" s="24">
        <v>9</v>
      </c>
      <c r="G278" s="24">
        <v>6</v>
      </c>
      <c r="H278" s="24">
        <v>15</v>
      </c>
      <c r="I278" s="24">
        <v>129</v>
      </c>
      <c r="J278" s="24">
        <v>99</v>
      </c>
      <c r="K278" s="24">
        <v>228</v>
      </c>
    </row>
    <row r="279" spans="2:11" x14ac:dyDescent="0.35">
      <c r="B279" s="22">
        <v>276</v>
      </c>
      <c r="C279" s="57">
        <v>16.799999999999997</v>
      </c>
      <c r="D279" s="57">
        <v>19.260000000000002</v>
      </c>
      <c r="E279" s="57">
        <v>36.06</v>
      </c>
      <c r="F279" s="24">
        <v>13</v>
      </c>
      <c r="G279" s="24">
        <v>12</v>
      </c>
      <c r="H279" s="24">
        <v>25</v>
      </c>
      <c r="I279" s="24">
        <v>145</v>
      </c>
      <c r="J279" s="24">
        <v>197</v>
      </c>
      <c r="K279" s="24">
        <v>342</v>
      </c>
    </row>
    <row r="280" spans="2:11" x14ac:dyDescent="0.35">
      <c r="B280" s="22">
        <v>277</v>
      </c>
      <c r="C280" s="57">
        <v>20.5</v>
      </c>
      <c r="D280" s="57">
        <v>20.160000000000004</v>
      </c>
      <c r="E280" s="57">
        <v>40.660000000000004</v>
      </c>
      <c r="F280" s="24">
        <v>5</v>
      </c>
      <c r="G280" s="24">
        <v>12</v>
      </c>
      <c r="H280" s="24">
        <v>17</v>
      </c>
      <c r="I280" s="24">
        <v>202</v>
      </c>
      <c r="J280" s="24">
        <v>152</v>
      </c>
      <c r="K280" s="24">
        <v>354</v>
      </c>
    </row>
    <row r="281" spans="2:11" x14ac:dyDescent="0.35">
      <c r="B281" s="22">
        <v>278</v>
      </c>
      <c r="C281" s="57">
        <v>18.3</v>
      </c>
      <c r="D281" s="57">
        <v>16.739999999999998</v>
      </c>
      <c r="E281" s="57">
        <v>35.04</v>
      </c>
      <c r="F281" s="24">
        <v>10</v>
      </c>
      <c r="G281" s="24">
        <v>12</v>
      </c>
      <c r="H281" s="24">
        <v>22</v>
      </c>
      <c r="I281" s="24">
        <v>164</v>
      </c>
      <c r="J281" s="24">
        <v>126</v>
      </c>
      <c r="K281" s="24">
        <v>290</v>
      </c>
    </row>
    <row r="282" spans="2:11" x14ac:dyDescent="0.35">
      <c r="B282" s="22">
        <v>279</v>
      </c>
      <c r="C282" s="57">
        <v>16.7</v>
      </c>
      <c r="D282" s="57">
        <v>14.94</v>
      </c>
      <c r="E282" s="57">
        <v>31.64</v>
      </c>
      <c r="F282" s="24">
        <v>9</v>
      </c>
      <c r="G282" s="24">
        <v>16</v>
      </c>
      <c r="H282" s="24">
        <v>25</v>
      </c>
      <c r="I282" s="24">
        <v>353</v>
      </c>
      <c r="J282" s="24">
        <v>113</v>
      </c>
      <c r="K282" s="24">
        <v>466</v>
      </c>
    </row>
    <row r="283" spans="2:11" x14ac:dyDescent="0.35">
      <c r="B283" s="22">
        <v>280</v>
      </c>
      <c r="C283" s="57">
        <v>22.299999999999997</v>
      </c>
      <c r="D283" s="57">
        <v>16.830000000000002</v>
      </c>
      <c r="E283" s="57">
        <v>39.129999999999995</v>
      </c>
      <c r="F283" s="24">
        <v>9</v>
      </c>
      <c r="G283" s="24">
        <v>12</v>
      </c>
      <c r="H283" s="24">
        <v>21</v>
      </c>
      <c r="I283" s="24">
        <v>193</v>
      </c>
      <c r="J283" s="24">
        <v>117</v>
      </c>
      <c r="K283" s="24">
        <v>310</v>
      </c>
    </row>
    <row r="284" spans="2:11" x14ac:dyDescent="0.35">
      <c r="B284" s="22">
        <v>281</v>
      </c>
      <c r="C284" s="57">
        <v>19.8</v>
      </c>
      <c r="D284" s="57">
        <v>18.630000000000003</v>
      </c>
      <c r="E284" s="57">
        <v>38.430000000000007</v>
      </c>
      <c r="F284" s="24">
        <v>5</v>
      </c>
      <c r="G284" s="24">
        <v>13</v>
      </c>
      <c r="H284" s="24">
        <v>18</v>
      </c>
      <c r="I284" s="24">
        <v>156</v>
      </c>
      <c r="J284" s="24">
        <v>57</v>
      </c>
      <c r="K284" s="24">
        <v>213</v>
      </c>
    </row>
    <row r="285" spans="2:11" x14ac:dyDescent="0.35">
      <c r="B285" s="22">
        <v>282</v>
      </c>
      <c r="C285" s="57">
        <v>15.899999999999999</v>
      </c>
      <c r="D285" s="57">
        <v>17.73</v>
      </c>
      <c r="E285" s="57">
        <v>33.629999999999995</v>
      </c>
      <c r="F285" s="24">
        <v>8</v>
      </c>
      <c r="G285" s="24">
        <v>9</v>
      </c>
      <c r="H285" s="24">
        <v>17</v>
      </c>
      <c r="I285" s="24">
        <v>173</v>
      </c>
      <c r="J285" s="24">
        <v>134</v>
      </c>
      <c r="K285" s="24">
        <v>307</v>
      </c>
    </row>
    <row r="286" spans="2:11" x14ac:dyDescent="0.35">
      <c r="B286" s="22">
        <v>283</v>
      </c>
      <c r="C286" s="57">
        <v>16.3</v>
      </c>
      <c r="D286" s="57">
        <v>15.21</v>
      </c>
      <c r="E286" s="57">
        <v>31.51</v>
      </c>
      <c r="F286" s="24">
        <v>10</v>
      </c>
      <c r="G286" s="24">
        <v>9</v>
      </c>
      <c r="H286" s="24">
        <v>19</v>
      </c>
      <c r="I286" s="24">
        <v>169</v>
      </c>
      <c r="J286" s="24">
        <v>219</v>
      </c>
      <c r="K286" s="24">
        <v>388</v>
      </c>
    </row>
    <row r="287" spans="2:11" x14ac:dyDescent="0.35">
      <c r="B287" s="22">
        <v>284</v>
      </c>
      <c r="C287" s="57">
        <v>19</v>
      </c>
      <c r="D287" s="57">
        <v>17.73</v>
      </c>
      <c r="E287" s="57">
        <v>36.730000000000004</v>
      </c>
      <c r="F287" s="24">
        <v>7</v>
      </c>
      <c r="G287" s="24">
        <v>8</v>
      </c>
      <c r="H287" s="24">
        <v>15</v>
      </c>
      <c r="I287" s="24">
        <v>172</v>
      </c>
      <c r="J287" s="24">
        <v>108</v>
      </c>
      <c r="K287" s="24">
        <v>280</v>
      </c>
    </row>
    <row r="288" spans="2:11" x14ac:dyDescent="0.35">
      <c r="B288" s="22">
        <v>285</v>
      </c>
      <c r="C288" s="57">
        <v>16.799999999999997</v>
      </c>
      <c r="D288" s="57">
        <v>20.34</v>
      </c>
      <c r="E288" s="57">
        <v>37.14</v>
      </c>
      <c r="F288" s="24">
        <v>7</v>
      </c>
      <c r="G288" s="24">
        <v>12</v>
      </c>
      <c r="H288" s="24">
        <v>19</v>
      </c>
      <c r="I288" s="24">
        <v>185</v>
      </c>
      <c r="J288" s="24">
        <v>237</v>
      </c>
      <c r="K288" s="24">
        <v>422</v>
      </c>
    </row>
    <row r="289" spans="2:11" x14ac:dyDescent="0.35">
      <c r="B289" s="22">
        <v>286</v>
      </c>
      <c r="C289" s="57">
        <v>17.7</v>
      </c>
      <c r="D289" s="57">
        <v>17.91</v>
      </c>
      <c r="E289" s="57">
        <v>35.61</v>
      </c>
      <c r="F289" s="24">
        <v>4</v>
      </c>
      <c r="G289" s="24">
        <v>12</v>
      </c>
      <c r="H289" s="24">
        <v>16</v>
      </c>
      <c r="I289" s="24">
        <v>249</v>
      </c>
      <c r="J289" s="24">
        <v>130</v>
      </c>
      <c r="K289" s="24">
        <v>379</v>
      </c>
    </row>
    <row r="290" spans="2:11" x14ac:dyDescent="0.35">
      <c r="B290" s="22">
        <v>287</v>
      </c>
      <c r="C290" s="57">
        <v>17.8</v>
      </c>
      <c r="D290" s="57">
        <v>20.25</v>
      </c>
      <c r="E290" s="57">
        <v>38.049999999999997</v>
      </c>
      <c r="F290" s="24">
        <v>10</v>
      </c>
      <c r="G290" s="24">
        <v>8</v>
      </c>
      <c r="H290" s="24">
        <v>18</v>
      </c>
      <c r="I290" s="24">
        <v>120</v>
      </c>
      <c r="J290" s="24">
        <v>151</v>
      </c>
      <c r="K290" s="24">
        <v>271</v>
      </c>
    </row>
    <row r="291" spans="2:11" x14ac:dyDescent="0.35">
      <c r="B291" s="22">
        <v>288</v>
      </c>
      <c r="C291" s="57">
        <v>17.3</v>
      </c>
      <c r="D291" s="57">
        <v>15.12</v>
      </c>
      <c r="E291" s="57">
        <v>32.42</v>
      </c>
      <c r="F291" s="24">
        <v>9</v>
      </c>
      <c r="G291" s="24">
        <v>12</v>
      </c>
      <c r="H291" s="24">
        <v>21</v>
      </c>
      <c r="I291" s="24">
        <v>352</v>
      </c>
      <c r="J291" s="24">
        <v>125</v>
      </c>
      <c r="K291" s="24">
        <v>477</v>
      </c>
    </row>
    <row r="292" spans="2:11" x14ac:dyDescent="0.35">
      <c r="B292" s="22">
        <v>289</v>
      </c>
      <c r="C292" s="57">
        <v>19.100000000000001</v>
      </c>
      <c r="D292" s="57">
        <v>16.02</v>
      </c>
      <c r="E292" s="57">
        <v>35.120000000000005</v>
      </c>
      <c r="F292" s="24">
        <v>9</v>
      </c>
      <c r="G292" s="24">
        <v>7</v>
      </c>
      <c r="H292" s="24">
        <v>16</v>
      </c>
      <c r="I292" s="24">
        <v>150</v>
      </c>
      <c r="J292" s="24">
        <v>157</v>
      </c>
      <c r="K292" s="24">
        <v>307</v>
      </c>
    </row>
    <row r="293" spans="2:11" x14ac:dyDescent="0.35">
      <c r="B293" s="22">
        <v>290</v>
      </c>
      <c r="C293" s="57">
        <v>19</v>
      </c>
      <c r="D293" s="57">
        <v>17.46</v>
      </c>
      <c r="E293" s="57">
        <v>36.46</v>
      </c>
      <c r="F293" s="24">
        <v>6</v>
      </c>
      <c r="G293" s="24">
        <v>12</v>
      </c>
      <c r="H293" s="24">
        <v>18</v>
      </c>
      <c r="I293" s="24">
        <v>175</v>
      </c>
      <c r="J293" s="24">
        <v>145</v>
      </c>
      <c r="K293" s="24">
        <v>320</v>
      </c>
    </row>
    <row r="294" spans="2:11" x14ac:dyDescent="0.35">
      <c r="B294" s="22">
        <v>291</v>
      </c>
      <c r="C294" s="57">
        <v>16.700000000000003</v>
      </c>
      <c r="D294" s="57">
        <v>17.190000000000001</v>
      </c>
      <c r="E294" s="57">
        <v>33.89</v>
      </c>
      <c r="F294" s="24">
        <v>1</v>
      </c>
      <c r="G294" s="24">
        <v>12</v>
      </c>
      <c r="H294" s="24">
        <v>13</v>
      </c>
      <c r="I294" s="24">
        <v>203</v>
      </c>
      <c r="J294" s="24">
        <v>144</v>
      </c>
      <c r="K294" s="24">
        <v>347</v>
      </c>
    </row>
    <row r="295" spans="2:11" x14ac:dyDescent="0.35">
      <c r="B295" s="22">
        <v>292</v>
      </c>
      <c r="C295" s="57">
        <v>15.8</v>
      </c>
      <c r="D295" s="57">
        <v>16.560000000000002</v>
      </c>
      <c r="E295" s="57">
        <v>32.36</v>
      </c>
      <c r="F295" s="24">
        <v>7</v>
      </c>
      <c r="G295" s="24">
        <v>8</v>
      </c>
      <c r="H295" s="24">
        <v>15</v>
      </c>
      <c r="I295" s="24">
        <v>101</v>
      </c>
      <c r="J295" s="24">
        <v>201</v>
      </c>
      <c r="K295" s="24">
        <v>302</v>
      </c>
    </row>
    <row r="296" spans="2:11" x14ac:dyDescent="0.35">
      <c r="B296" s="22">
        <v>293</v>
      </c>
      <c r="C296" s="57">
        <v>16.8</v>
      </c>
      <c r="D296" s="57">
        <v>15.57</v>
      </c>
      <c r="E296" s="57">
        <v>32.370000000000005</v>
      </c>
      <c r="F296" s="24">
        <v>9</v>
      </c>
      <c r="G296" s="24">
        <v>10</v>
      </c>
      <c r="H296" s="24">
        <v>19</v>
      </c>
      <c r="I296" s="24">
        <v>123</v>
      </c>
      <c r="J296" s="24">
        <v>176</v>
      </c>
      <c r="K296" s="24">
        <v>299</v>
      </c>
    </row>
    <row r="297" spans="2:11" x14ac:dyDescent="0.35">
      <c r="B297" s="22">
        <v>294</v>
      </c>
      <c r="C297" s="57">
        <v>21.6</v>
      </c>
      <c r="D297" s="57">
        <v>14.309999999999999</v>
      </c>
      <c r="E297" s="57">
        <v>35.909999999999997</v>
      </c>
      <c r="F297" s="24">
        <v>7</v>
      </c>
      <c r="G297" s="24">
        <v>5</v>
      </c>
      <c r="H297" s="24">
        <v>12</v>
      </c>
      <c r="I297" s="24">
        <v>211</v>
      </c>
      <c r="J297" s="24">
        <v>243</v>
      </c>
      <c r="K297" s="24">
        <v>454</v>
      </c>
    </row>
    <row r="298" spans="2:11" x14ac:dyDescent="0.35">
      <c r="B298" s="22">
        <v>295</v>
      </c>
      <c r="C298" s="57">
        <v>15.1</v>
      </c>
      <c r="D298" s="57">
        <v>16.02</v>
      </c>
      <c r="E298" s="57">
        <v>31.119999999999997</v>
      </c>
      <c r="F298" s="24">
        <v>9</v>
      </c>
      <c r="G298" s="24">
        <v>11</v>
      </c>
      <c r="H298" s="24">
        <v>20</v>
      </c>
      <c r="I298" s="24">
        <v>180</v>
      </c>
      <c r="J298" s="24">
        <v>156</v>
      </c>
      <c r="K298" s="24">
        <v>336</v>
      </c>
    </row>
    <row r="299" spans="2:11" x14ac:dyDescent="0.35">
      <c r="B299" s="22">
        <v>296</v>
      </c>
      <c r="C299" s="57">
        <v>21.3</v>
      </c>
      <c r="D299" s="57">
        <v>15.93</v>
      </c>
      <c r="E299" s="57">
        <v>37.230000000000004</v>
      </c>
      <c r="F299" s="24">
        <v>5</v>
      </c>
      <c r="G299" s="24">
        <v>12</v>
      </c>
      <c r="H299" s="24">
        <v>17</v>
      </c>
      <c r="I299" s="24">
        <v>237</v>
      </c>
      <c r="J299" s="24">
        <v>105</v>
      </c>
      <c r="K299" s="24">
        <v>342</v>
      </c>
    </row>
    <row r="300" spans="2:11" x14ac:dyDescent="0.35">
      <c r="B300" s="22">
        <v>297</v>
      </c>
      <c r="C300" s="57">
        <v>16.2</v>
      </c>
      <c r="D300" s="57">
        <v>15.39</v>
      </c>
      <c r="E300" s="57">
        <v>31.59</v>
      </c>
      <c r="F300" s="24">
        <v>9</v>
      </c>
      <c r="G300" s="24">
        <v>10</v>
      </c>
      <c r="H300" s="24">
        <v>19</v>
      </c>
      <c r="I300" s="24">
        <v>119</v>
      </c>
      <c r="J300" s="24">
        <v>82</v>
      </c>
      <c r="K300" s="24">
        <v>201</v>
      </c>
    </row>
    <row r="301" spans="2:11" x14ac:dyDescent="0.35">
      <c r="B301" s="22">
        <v>298</v>
      </c>
      <c r="C301" s="57">
        <v>15.8</v>
      </c>
      <c r="D301" s="57">
        <v>16.020000000000003</v>
      </c>
      <c r="E301" s="57">
        <v>31.820000000000004</v>
      </c>
      <c r="F301" s="24">
        <v>8</v>
      </c>
      <c r="G301" s="24">
        <v>8</v>
      </c>
      <c r="H301" s="24">
        <v>16</v>
      </c>
      <c r="I301" s="24">
        <v>203</v>
      </c>
      <c r="J301" s="24">
        <v>189</v>
      </c>
      <c r="K301" s="24">
        <v>392</v>
      </c>
    </row>
    <row r="302" spans="2:11" x14ac:dyDescent="0.35">
      <c r="B302" s="22">
        <v>299</v>
      </c>
      <c r="C302" s="57">
        <v>17.600000000000001</v>
      </c>
      <c r="D302" s="57">
        <v>15.66</v>
      </c>
      <c r="E302" s="57">
        <v>33.260000000000005</v>
      </c>
      <c r="F302" s="24">
        <v>10</v>
      </c>
      <c r="G302" s="24">
        <v>10</v>
      </c>
      <c r="H302" s="24">
        <v>20</v>
      </c>
      <c r="I302" s="24">
        <v>207</v>
      </c>
      <c r="J302" s="24">
        <v>132</v>
      </c>
      <c r="K302" s="24">
        <v>339</v>
      </c>
    </row>
    <row r="303" spans="2:11" x14ac:dyDescent="0.35">
      <c r="B303" s="22">
        <v>300</v>
      </c>
      <c r="C303" s="57">
        <v>15</v>
      </c>
      <c r="D303" s="57">
        <v>16.47</v>
      </c>
      <c r="E303" s="57">
        <v>31.47</v>
      </c>
      <c r="F303" s="24">
        <v>11</v>
      </c>
      <c r="G303" s="24">
        <v>5</v>
      </c>
      <c r="H303" s="24">
        <v>16</v>
      </c>
      <c r="I303" s="24">
        <v>200</v>
      </c>
      <c r="J303" s="24">
        <v>151</v>
      </c>
      <c r="K303" s="24">
        <v>351</v>
      </c>
    </row>
    <row r="304" spans="2:11" x14ac:dyDescent="0.35">
      <c r="B304" s="22">
        <v>301</v>
      </c>
      <c r="C304" s="57">
        <v>20.5</v>
      </c>
      <c r="D304" s="57">
        <v>14.49</v>
      </c>
      <c r="E304" s="57">
        <v>34.99</v>
      </c>
      <c r="F304" s="24">
        <v>4</v>
      </c>
      <c r="G304" s="24">
        <v>7</v>
      </c>
      <c r="H304" s="24">
        <v>11</v>
      </c>
      <c r="I304" s="24">
        <v>89</v>
      </c>
      <c r="J304" s="24">
        <v>229</v>
      </c>
      <c r="K304" s="24">
        <v>318</v>
      </c>
    </row>
    <row r="305" spans="2:11" x14ac:dyDescent="0.35">
      <c r="B305" s="22">
        <v>302</v>
      </c>
      <c r="C305" s="57">
        <v>18.200000000000003</v>
      </c>
      <c r="D305" s="57">
        <v>15.030000000000001</v>
      </c>
      <c r="E305" s="57">
        <v>33.230000000000004</v>
      </c>
      <c r="F305" s="24">
        <v>9</v>
      </c>
      <c r="G305" s="24">
        <v>7</v>
      </c>
      <c r="H305" s="24">
        <v>16</v>
      </c>
      <c r="I305" s="24">
        <v>307</v>
      </c>
      <c r="J305" s="24">
        <v>155</v>
      </c>
      <c r="K305" s="24">
        <v>462</v>
      </c>
    </row>
    <row r="306" spans="2:11" x14ac:dyDescent="0.35">
      <c r="B306" s="22">
        <v>303</v>
      </c>
      <c r="C306" s="57">
        <v>18.899999999999999</v>
      </c>
      <c r="D306" s="57">
        <v>16.38</v>
      </c>
      <c r="E306" s="57">
        <v>35.28</v>
      </c>
      <c r="F306" s="24">
        <v>7</v>
      </c>
      <c r="G306" s="24">
        <v>9</v>
      </c>
      <c r="H306" s="24">
        <v>16</v>
      </c>
      <c r="I306" s="24">
        <v>216</v>
      </c>
      <c r="J306" s="24">
        <v>110</v>
      </c>
      <c r="K306" s="24">
        <v>326</v>
      </c>
    </row>
    <row r="307" spans="2:11" x14ac:dyDescent="0.35">
      <c r="B307" s="22">
        <v>304</v>
      </c>
      <c r="C307" s="57">
        <v>17.100000000000001</v>
      </c>
      <c r="D307" s="57">
        <v>16.29</v>
      </c>
      <c r="E307" s="57">
        <v>33.39</v>
      </c>
      <c r="F307" s="24">
        <v>6</v>
      </c>
      <c r="G307" s="24">
        <v>10</v>
      </c>
      <c r="H307" s="24">
        <v>16</v>
      </c>
      <c r="I307" s="24">
        <v>131</v>
      </c>
      <c r="J307" s="24">
        <v>127</v>
      </c>
      <c r="K307" s="24">
        <v>258</v>
      </c>
    </row>
    <row r="308" spans="2:11" x14ac:dyDescent="0.35">
      <c r="B308" s="22">
        <v>305</v>
      </c>
      <c r="C308" s="57">
        <v>17.399999999999999</v>
      </c>
      <c r="D308" s="57">
        <v>12.42</v>
      </c>
      <c r="E308" s="57">
        <v>29.82</v>
      </c>
      <c r="F308" s="24">
        <v>6</v>
      </c>
      <c r="G308" s="24">
        <v>10</v>
      </c>
      <c r="H308" s="24">
        <v>16</v>
      </c>
      <c r="I308" s="24">
        <v>269</v>
      </c>
      <c r="J308" s="24">
        <v>122</v>
      </c>
      <c r="K308" s="24">
        <v>391</v>
      </c>
    </row>
    <row r="309" spans="2:11" x14ac:dyDescent="0.35">
      <c r="B309" s="22">
        <v>306</v>
      </c>
      <c r="C309" s="57">
        <v>16.5</v>
      </c>
      <c r="D309" s="57">
        <v>14.760000000000002</v>
      </c>
      <c r="E309" s="57">
        <v>31.26</v>
      </c>
      <c r="F309" s="24">
        <v>13</v>
      </c>
      <c r="G309" s="24">
        <v>10</v>
      </c>
      <c r="H309" s="24">
        <v>23</v>
      </c>
      <c r="I309" s="24">
        <v>174</v>
      </c>
      <c r="J309" s="24">
        <v>70</v>
      </c>
      <c r="K309" s="24">
        <v>244</v>
      </c>
    </row>
    <row r="310" spans="2:11" x14ac:dyDescent="0.35">
      <c r="B310" s="22">
        <v>307</v>
      </c>
      <c r="C310" s="57">
        <v>18.399999999999999</v>
      </c>
      <c r="D310" s="57">
        <v>18.900000000000002</v>
      </c>
      <c r="E310" s="57">
        <v>37.299999999999997</v>
      </c>
      <c r="F310" s="24">
        <v>6</v>
      </c>
      <c r="G310" s="24">
        <v>13</v>
      </c>
      <c r="H310" s="24">
        <v>19</v>
      </c>
      <c r="I310" s="24">
        <v>181</v>
      </c>
      <c r="J310" s="24">
        <v>186</v>
      </c>
      <c r="K310" s="24">
        <v>367</v>
      </c>
    </row>
    <row r="311" spans="2:11" x14ac:dyDescent="0.35">
      <c r="B311" s="22">
        <v>308</v>
      </c>
      <c r="C311" s="57">
        <v>20.6</v>
      </c>
      <c r="D311" s="57">
        <v>15.299999999999999</v>
      </c>
      <c r="E311" s="57">
        <v>35.9</v>
      </c>
      <c r="F311" s="24">
        <v>7</v>
      </c>
      <c r="G311" s="24">
        <v>9</v>
      </c>
      <c r="H311" s="24">
        <v>16</v>
      </c>
      <c r="I311" s="24">
        <v>234</v>
      </c>
      <c r="J311" s="24">
        <v>89</v>
      </c>
      <c r="K311" s="24">
        <v>323</v>
      </c>
    </row>
    <row r="312" spans="2:11" x14ac:dyDescent="0.35">
      <c r="B312" s="22">
        <v>309</v>
      </c>
      <c r="C312" s="57">
        <v>18.5</v>
      </c>
      <c r="D312" s="57">
        <v>18.990000000000002</v>
      </c>
      <c r="E312" s="57">
        <v>37.49</v>
      </c>
      <c r="F312" s="24">
        <v>11</v>
      </c>
      <c r="G312" s="24">
        <v>8</v>
      </c>
      <c r="H312" s="24">
        <v>19</v>
      </c>
      <c r="I312" s="24">
        <v>160</v>
      </c>
      <c r="J312" s="24">
        <v>83</v>
      </c>
      <c r="K312" s="24">
        <v>243</v>
      </c>
    </row>
    <row r="313" spans="2:11" x14ac:dyDescent="0.35">
      <c r="B313" s="22">
        <v>310</v>
      </c>
      <c r="C313" s="57">
        <v>20.100000000000001</v>
      </c>
      <c r="D313" s="57">
        <v>16.560000000000002</v>
      </c>
      <c r="E313" s="57">
        <v>36.660000000000004</v>
      </c>
      <c r="F313" s="24">
        <v>13</v>
      </c>
      <c r="G313" s="24">
        <v>8</v>
      </c>
      <c r="H313" s="24">
        <v>21</v>
      </c>
      <c r="I313" s="24">
        <v>176</v>
      </c>
      <c r="J313" s="24">
        <v>95</v>
      </c>
      <c r="K313" s="24">
        <v>271</v>
      </c>
    </row>
    <row r="314" spans="2:11" x14ac:dyDescent="0.35">
      <c r="B314" s="22">
        <v>311</v>
      </c>
      <c r="C314" s="57">
        <v>18.200000000000003</v>
      </c>
      <c r="D314" s="57">
        <v>20.79</v>
      </c>
      <c r="E314" s="57">
        <v>38.99</v>
      </c>
      <c r="F314" s="24">
        <v>6</v>
      </c>
      <c r="G314" s="24">
        <v>10</v>
      </c>
      <c r="H314" s="24">
        <v>16</v>
      </c>
      <c r="I314" s="24">
        <v>260</v>
      </c>
      <c r="J314" s="24">
        <v>113</v>
      </c>
      <c r="K314" s="24">
        <v>373</v>
      </c>
    </row>
    <row r="315" spans="2:11" x14ac:dyDescent="0.35">
      <c r="B315" s="22">
        <v>312</v>
      </c>
      <c r="C315" s="57">
        <v>19.100000000000001</v>
      </c>
      <c r="D315" s="57">
        <v>12.780000000000001</v>
      </c>
      <c r="E315" s="57">
        <v>31.880000000000003</v>
      </c>
      <c r="F315" s="24">
        <v>7</v>
      </c>
      <c r="G315" s="24">
        <v>8</v>
      </c>
      <c r="H315" s="24">
        <v>15</v>
      </c>
      <c r="I315" s="24">
        <v>142</v>
      </c>
      <c r="J315" s="24">
        <v>241</v>
      </c>
      <c r="K315" s="24">
        <v>383</v>
      </c>
    </row>
    <row r="316" spans="2:11" x14ac:dyDescent="0.35">
      <c r="B316" s="22">
        <v>313</v>
      </c>
      <c r="C316" s="57">
        <v>21.3</v>
      </c>
      <c r="D316" s="57">
        <v>15.66</v>
      </c>
      <c r="E316" s="57">
        <v>36.96</v>
      </c>
      <c r="F316" s="24">
        <v>7</v>
      </c>
      <c r="G316" s="24">
        <v>7</v>
      </c>
      <c r="H316" s="24">
        <v>14</v>
      </c>
      <c r="I316" s="24">
        <v>119</v>
      </c>
      <c r="J316" s="24">
        <v>144</v>
      </c>
      <c r="K316" s="24">
        <v>263</v>
      </c>
    </row>
    <row r="317" spans="2:11" x14ac:dyDescent="0.35">
      <c r="B317" s="22">
        <v>314</v>
      </c>
      <c r="C317" s="57">
        <v>17.299999999999997</v>
      </c>
      <c r="D317" s="57">
        <v>14.85</v>
      </c>
      <c r="E317" s="57">
        <v>32.15</v>
      </c>
      <c r="F317" s="24">
        <v>4</v>
      </c>
      <c r="G317" s="24">
        <v>9</v>
      </c>
      <c r="H317" s="24">
        <v>13</v>
      </c>
      <c r="I317" s="24">
        <v>204</v>
      </c>
      <c r="J317" s="24">
        <v>166</v>
      </c>
      <c r="K317" s="24">
        <v>370</v>
      </c>
    </row>
    <row r="318" spans="2:11" x14ac:dyDescent="0.35">
      <c r="B318" s="22">
        <v>315</v>
      </c>
      <c r="C318" s="57">
        <v>19.399999999999999</v>
      </c>
      <c r="D318" s="57">
        <v>21.689999999999998</v>
      </c>
      <c r="E318" s="57">
        <v>41.089999999999996</v>
      </c>
      <c r="F318" s="24">
        <v>7</v>
      </c>
      <c r="G318" s="24">
        <v>9</v>
      </c>
      <c r="H318" s="24">
        <v>16</v>
      </c>
      <c r="I318" s="24">
        <v>166</v>
      </c>
      <c r="J318" s="24">
        <v>175</v>
      </c>
      <c r="K318" s="24">
        <v>341</v>
      </c>
    </row>
    <row r="319" spans="2:11" x14ac:dyDescent="0.35">
      <c r="B319" s="22">
        <v>316</v>
      </c>
      <c r="C319" s="57">
        <v>18.3</v>
      </c>
      <c r="D319" s="57">
        <v>14.490000000000002</v>
      </c>
      <c r="E319" s="57">
        <v>32.790000000000006</v>
      </c>
      <c r="F319" s="24">
        <v>7</v>
      </c>
      <c r="G319" s="24">
        <v>8</v>
      </c>
      <c r="H319" s="24">
        <v>15</v>
      </c>
      <c r="I319" s="24">
        <v>104</v>
      </c>
      <c r="J319" s="24">
        <v>148</v>
      </c>
      <c r="K319" s="24">
        <v>252</v>
      </c>
    </row>
    <row r="320" spans="2:11" x14ac:dyDescent="0.35">
      <c r="B320" s="22">
        <v>317</v>
      </c>
      <c r="C320" s="57">
        <v>19.8</v>
      </c>
      <c r="D320" s="57">
        <v>16.29</v>
      </c>
      <c r="E320" s="57">
        <v>36.090000000000003</v>
      </c>
      <c r="F320" s="24">
        <v>11</v>
      </c>
      <c r="G320" s="24">
        <v>11</v>
      </c>
      <c r="H320" s="24">
        <v>22</v>
      </c>
      <c r="I320" s="24">
        <v>153</v>
      </c>
      <c r="J320" s="24">
        <v>103</v>
      </c>
      <c r="K320" s="24">
        <v>256</v>
      </c>
    </row>
    <row r="321" spans="2:11" x14ac:dyDescent="0.35">
      <c r="B321" s="22">
        <v>318</v>
      </c>
      <c r="C321" s="57">
        <v>16</v>
      </c>
      <c r="D321" s="57">
        <v>17.549999999999997</v>
      </c>
      <c r="E321" s="57">
        <v>33.549999999999997</v>
      </c>
      <c r="F321" s="24">
        <v>7</v>
      </c>
      <c r="G321" s="24">
        <v>8</v>
      </c>
      <c r="H321" s="24">
        <v>15</v>
      </c>
      <c r="I321" s="24">
        <v>82</v>
      </c>
      <c r="J321" s="24">
        <v>95</v>
      </c>
      <c r="K321" s="24">
        <v>177</v>
      </c>
    </row>
    <row r="322" spans="2:11" x14ac:dyDescent="0.35">
      <c r="B322" s="22">
        <v>319</v>
      </c>
      <c r="C322" s="57">
        <v>16.899999999999999</v>
      </c>
      <c r="D322" s="57">
        <v>17.64</v>
      </c>
      <c r="E322" s="57">
        <v>34.54</v>
      </c>
      <c r="F322" s="24">
        <v>7</v>
      </c>
      <c r="G322" s="24">
        <v>12</v>
      </c>
      <c r="H322" s="24">
        <v>19</v>
      </c>
      <c r="I322" s="24">
        <v>127</v>
      </c>
      <c r="J322" s="24">
        <v>83</v>
      </c>
      <c r="K322" s="24">
        <v>210</v>
      </c>
    </row>
    <row r="323" spans="2:11" x14ac:dyDescent="0.35">
      <c r="B323" s="22">
        <v>320</v>
      </c>
      <c r="C323" s="57">
        <v>20.9</v>
      </c>
      <c r="D323" s="57">
        <v>16.47</v>
      </c>
      <c r="E323" s="57">
        <v>37.369999999999997</v>
      </c>
      <c r="F323" s="24">
        <v>7</v>
      </c>
      <c r="G323" s="24">
        <v>18</v>
      </c>
      <c r="H323" s="24">
        <v>25</v>
      </c>
      <c r="I323" s="24">
        <v>174</v>
      </c>
      <c r="J323" s="24">
        <v>147</v>
      </c>
      <c r="K323" s="24">
        <v>321</v>
      </c>
    </row>
    <row r="324" spans="2:11" x14ac:dyDescent="0.35">
      <c r="B324" s="22">
        <v>321</v>
      </c>
      <c r="C324" s="57">
        <v>15.9</v>
      </c>
      <c r="D324" s="57">
        <v>16.29</v>
      </c>
      <c r="E324" s="57">
        <v>32.19</v>
      </c>
      <c r="F324" s="24">
        <v>6</v>
      </c>
      <c r="G324" s="24">
        <v>6</v>
      </c>
      <c r="H324" s="24">
        <v>12</v>
      </c>
      <c r="I324" s="24">
        <v>177</v>
      </c>
      <c r="J324" s="24">
        <v>138</v>
      </c>
      <c r="K324" s="24">
        <v>315</v>
      </c>
    </row>
    <row r="325" spans="2:11" x14ac:dyDescent="0.35">
      <c r="B325" s="22">
        <v>322</v>
      </c>
      <c r="C325" s="57">
        <v>20.7</v>
      </c>
      <c r="D325" s="57">
        <v>13.68</v>
      </c>
      <c r="E325" s="57">
        <v>34.379999999999995</v>
      </c>
      <c r="F325" s="24">
        <v>10</v>
      </c>
      <c r="G325" s="24">
        <v>11</v>
      </c>
      <c r="H325" s="24">
        <v>21</v>
      </c>
      <c r="I325" s="24">
        <v>64</v>
      </c>
      <c r="J325" s="24">
        <v>104</v>
      </c>
      <c r="K325" s="24">
        <v>168</v>
      </c>
    </row>
    <row r="326" spans="2:11" x14ac:dyDescent="0.35">
      <c r="B326" s="22">
        <v>323</v>
      </c>
      <c r="C326" s="57">
        <v>19.8</v>
      </c>
      <c r="D326" s="57">
        <v>15.03</v>
      </c>
      <c r="E326" s="57">
        <v>34.83</v>
      </c>
      <c r="F326" s="24">
        <v>9</v>
      </c>
      <c r="G326" s="24">
        <v>9</v>
      </c>
      <c r="H326" s="24">
        <v>18</v>
      </c>
      <c r="I326" s="24">
        <v>251</v>
      </c>
      <c r="J326" s="24">
        <v>176</v>
      </c>
      <c r="K326" s="24">
        <v>427</v>
      </c>
    </row>
    <row r="327" spans="2:11" x14ac:dyDescent="0.35">
      <c r="B327" s="22">
        <v>324</v>
      </c>
      <c r="C327" s="57">
        <v>20.3</v>
      </c>
      <c r="D327" s="57">
        <v>16.649999999999999</v>
      </c>
      <c r="E327" s="57">
        <v>36.950000000000003</v>
      </c>
      <c r="F327" s="24">
        <v>9</v>
      </c>
      <c r="G327" s="24">
        <v>5</v>
      </c>
      <c r="H327" s="24">
        <v>14</v>
      </c>
      <c r="I327" s="24">
        <v>209</v>
      </c>
      <c r="J327" s="24">
        <v>102</v>
      </c>
      <c r="K327" s="24">
        <v>311</v>
      </c>
    </row>
    <row r="328" spans="2:11" x14ac:dyDescent="0.35">
      <c r="B328" s="22">
        <v>325</v>
      </c>
      <c r="C328" s="57">
        <v>18.5</v>
      </c>
      <c r="D328" s="57">
        <v>15.48</v>
      </c>
      <c r="E328" s="57">
        <v>33.980000000000004</v>
      </c>
      <c r="F328" s="24">
        <v>8</v>
      </c>
      <c r="G328" s="24">
        <v>12</v>
      </c>
      <c r="H328" s="24">
        <v>20</v>
      </c>
      <c r="I328" s="24">
        <v>172</v>
      </c>
      <c r="J328" s="24">
        <v>93</v>
      </c>
      <c r="K328" s="24">
        <v>265</v>
      </c>
    </row>
    <row r="329" spans="2:11" x14ac:dyDescent="0.35">
      <c r="B329" s="22">
        <v>326</v>
      </c>
      <c r="C329" s="57">
        <v>18.600000000000001</v>
      </c>
      <c r="D329" s="57">
        <v>19.53</v>
      </c>
      <c r="E329" s="57">
        <v>38.130000000000003</v>
      </c>
      <c r="F329" s="24">
        <v>8</v>
      </c>
      <c r="G329" s="24">
        <v>9</v>
      </c>
      <c r="H329" s="24">
        <v>17</v>
      </c>
      <c r="I329" s="24">
        <v>135</v>
      </c>
      <c r="J329" s="24">
        <v>176</v>
      </c>
      <c r="K329" s="24">
        <v>311</v>
      </c>
    </row>
    <row r="330" spans="2:11" x14ac:dyDescent="0.35">
      <c r="B330" s="22">
        <v>327</v>
      </c>
      <c r="C330" s="57">
        <v>20.2</v>
      </c>
      <c r="D330" s="57">
        <v>19.260000000000002</v>
      </c>
      <c r="E330" s="57">
        <v>39.46</v>
      </c>
      <c r="F330" s="24">
        <v>9</v>
      </c>
      <c r="G330" s="24">
        <v>6</v>
      </c>
      <c r="H330" s="24">
        <v>15</v>
      </c>
      <c r="I330" s="24">
        <v>152</v>
      </c>
      <c r="J330" s="24">
        <v>135</v>
      </c>
      <c r="K330" s="24">
        <v>287</v>
      </c>
    </row>
    <row r="331" spans="2:11" x14ac:dyDescent="0.35">
      <c r="B331" s="22">
        <v>328</v>
      </c>
      <c r="C331" s="57">
        <v>14.2</v>
      </c>
      <c r="D331" s="57">
        <v>18.36</v>
      </c>
      <c r="E331" s="57">
        <v>32.56</v>
      </c>
      <c r="F331" s="24">
        <v>7</v>
      </c>
      <c r="G331" s="24">
        <v>7</v>
      </c>
      <c r="H331" s="24">
        <v>14</v>
      </c>
      <c r="I331" s="24">
        <v>112</v>
      </c>
      <c r="J331" s="24">
        <v>155</v>
      </c>
      <c r="K331" s="24">
        <v>267</v>
      </c>
    </row>
    <row r="332" spans="2:11" x14ac:dyDescent="0.35">
      <c r="B332" s="22">
        <v>329</v>
      </c>
      <c r="C332" s="57">
        <v>17.899999999999999</v>
      </c>
      <c r="D332" s="57">
        <v>17.46</v>
      </c>
      <c r="E332" s="57">
        <v>35.36</v>
      </c>
      <c r="F332" s="24">
        <v>7</v>
      </c>
      <c r="G332" s="24">
        <v>15</v>
      </c>
      <c r="H332" s="24">
        <v>22</v>
      </c>
      <c r="I332" s="24">
        <v>146</v>
      </c>
      <c r="J332" s="24">
        <v>163</v>
      </c>
      <c r="K332" s="24">
        <v>309</v>
      </c>
    </row>
    <row r="333" spans="2:11" x14ac:dyDescent="0.35">
      <c r="B333" s="22">
        <v>330</v>
      </c>
      <c r="C333" s="57">
        <v>17.600000000000001</v>
      </c>
      <c r="D333" s="57">
        <v>16.649999999999999</v>
      </c>
      <c r="E333" s="57">
        <v>34.25</v>
      </c>
      <c r="F333" s="24">
        <v>8</v>
      </c>
      <c r="G333" s="24">
        <v>10</v>
      </c>
      <c r="H333" s="24">
        <v>18</v>
      </c>
      <c r="I333" s="24">
        <v>147</v>
      </c>
      <c r="J333" s="24">
        <v>198</v>
      </c>
      <c r="K333" s="24">
        <v>345</v>
      </c>
    </row>
    <row r="334" spans="2:11" x14ac:dyDescent="0.35">
      <c r="B334" s="22">
        <v>331</v>
      </c>
      <c r="C334" s="57">
        <v>15.9</v>
      </c>
      <c r="D334" s="57">
        <v>21.060000000000002</v>
      </c>
      <c r="E334" s="57">
        <v>36.96</v>
      </c>
      <c r="F334" s="24">
        <v>8</v>
      </c>
      <c r="G334" s="24">
        <v>12</v>
      </c>
      <c r="H334" s="24">
        <v>20</v>
      </c>
      <c r="I334" s="24">
        <v>170</v>
      </c>
      <c r="J334" s="24">
        <v>121</v>
      </c>
      <c r="K334" s="24">
        <v>291</v>
      </c>
    </row>
    <row r="335" spans="2:11" x14ac:dyDescent="0.35">
      <c r="B335" s="22">
        <v>332</v>
      </c>
      <c r="C335" s="57">
        <v>16.3</v>
      </c>
      <c r="D335" s="57">
        <v>16.29</v>
      </c>
      <c r="E335" s="57">
        <v>32.590000000000003</v>
      </c>
      <c r="F335" s="24">
        <v>12</v>
      </c>
      <c r="G335" s="24">
        <v>11</v>
      </c>
      <c r="H335" s="24">
        <v>23</v>
      </c>
      <c r="I335" s="24">
        <v>178</v>
      </c>
      <c r="J335" s="24">
        <v>73</v>
      </c>
      <c r="K335" s="24">
        <v>251</v>
      </c>
    </row>
    <row r="336" spans="2:11" x14ac:dyDescent="0.35">
      <c r="B336" s="22">
        <v>333</v>
      </c>
      <c r="C336" s="57">
        <v>15.2</v>
      </c>
      <c r="D336" s="57">
        <v>16.560000000000002</v>
      </c>
      <c r="E336" s="57">
        <v>31.76</v>
      </c>
      <c r="F336" s="24">
        <v>7</v>
      </c>
      <c r="G336" s="24">
        <v>12</v>
      </c>
      <c r="H336" s="24">
        <v>19</v>
      </c>
      <c r="I336" s="24">
        <v>196</v>
      </c>
      <c r="J336" s="24">
        <v>150</v>
      </c>
      <c r="K336" s="24">
        <v>346</v>
      </c>
    </row>
    <row r="337" spans="2:11" x14ac:dyDescent="0.35">
      <c r="B337" s="22">
        <v>334</v>
      </c>
      <c r="C337" s="57">
        <v>20.2</v>
      </c>
      <c r="D337" s="57">
        <v>15.39</v>
      </c>
      <c r="E337" s="57">
        <v>35.590000000000003</v>
      </c>
      <c r="F337" s="24">
        <v>7</v>
      </c>
      <c r="G337" s="24">
        <v>11</v>
      </c>
      <c r="H337" s="24">
        <v>18</v>
      </c>
      <c r="I337" s="24">
        <v>134</v>
      </c>
      <c r="J337" s="24">
        <v>125</v>
      </c>
      <c r="K337" s="24">
        <v>259</v>
      </c>
    </row>
    <row r="338" spans="2:11" x14ac:dyDescent="0.35">
      <c r="B338" s="22">
        <v>335</v>
      </c>
      <c r="C338" s="57">
        <v>18.7</v>
      </c>
      <c r="D338" s="57">
        <v>14.309999999999999</v>
      </c>
      <c r="E338" s="57">
        <v>33.01</v>
      </c>
      <c r="F338" s="24">
        <v>5</v>
      </c>
      <c r="G338" s="24">
        <v>3</v>
      </c>
      <c r="H338" s="24">
        <v>8</v>
      </c>
      <c r="I338" s="24">
        <v>235</v>
      </c>
      <c r="J338" s="24">
        <v>111</v>
      </c>
      <c r="K338" s="24">
        <v>346</v>
      </c>
    </row>
    <row r="339" spans="2:11" x14ac:dyDescent="0.35">
      <c r="B339" s="22">
        <v>336</v>
      </c>
      <c r="C339" s="57">
        <v>24.1</v>
      </c>
      <c r="D339" s="57">
        <v>15.84</v>
      </c>
      <c r="E339" s="57">
        <v>39.94</v>
      </c>
      <c r="F339" s="24">
        <v>6</v>
      </c>
      <c r="G339" s="24">
        <v>5</v>
      </c>
      <c r="H339" s="24">
        <v>11</v>
      </c>
      <c r="I339" s="24">
        <v>175</v>
      </c>
      <c r="J339" s="24">
        <v>99</v>
      </c>
      <c r="K339" s="24">
        <v>274</v>
      </c>
    </row>
    <row r="340" spans="2:11" x14ac:dyDescent="0.35">
      <c r="B340" s="22">
        <v>337</v>
      </c>
      <c r="C340" s="57">
        <v>24.5</v>
      </c>
      <c r="D340" s="57">
        <v>16.920000000000002</v>
      </c>
      <c r="E340" s="57">
        <v>41.42</v>
      </c>
      <c r="F340" s="24">
        <v>11</v>
      </c>
      <c r="G340" s="24">
        <v>9</v>
      </c>
      <c r="H340" s="24">
        <v>20</v>
      </c>
      <c r="I340" s="24">
        <v>123</v>
      </c>
      <c r="J340" s="24">
        <v>182</v>
      </c>
      <c r="K340" s="24">
        <v>305</v>
      </c>
    </row>
    <row r="341" spans="2:11" x14ac:dyDescent="0.35">
      <c r="B341" s="22">
        <v>338</v>
      </c>
      <c r="C341" s="57">
        <v>16</v>
      </c>
      <c r="D341" s="57">
        <v>18.630000000000003</v>
      </c>
      <c r="E341" s="57">
        <v>34.630000000000003</v>
      </c>
      <c r="F341" s="24">
        <v>11</v>
      </c>
      <c r="G341" s="24">
        <v>10</v>
      </c>
      <c r="H341" s="24">
        <v>21</v>
      </c>
      <c r="I341" s="24">
        <v>218</v>
      </c>
      <c r="J341" s="24">
        <v>153</v>
      </c>
      <c r="K341" s="24">
        <v>371</v>
      </c>
    </row>
    <row r="342" spans="2:11" x14ac:dyDescent="0.35">
      <c r="B342" s="22">
        <v>339</v>
      </c>
      <c r="C342" s="57">
        <v>17.7</v>
      </c>
      <c r="D342" s="57">
        <v>16.290000000000003</v>
      </c>
      <c r="E342" s="57">
        <v>33.99</v>
      </c>
      <c r="F342" s="24">
        <v>12</v>
      </c>
      <c r="G342" s="24">
        <v>4</v>
      </c>
      <c r="H342" s="24">
        <v>16</v>
      </c>
      <c r="I342" s="24">
        <v>224</v>
      </c>
      <c r="J342" s="24">
        <v>118</v>
      </c>
      <c r="K342" s="24">
        <v>342</v>
      </c>
    </row>
    <row r="343" spans="2:11" x14ac:dyDescent="0.35">
      <c r="B343" s="22">
        <v>340</v>
      </c>
      <c r="C343" s="57">
        <v>18.299999999999997</v>
      </c>
      <c r="D343" s="57">
        <v>13.95</v>
      </c>
      <c r="E343" s="57">
        <v>32.25</v>
      </c>
      <c r="F343" s="24">
        <v>7</v>
      </c>
      <c r="G343" s="24">
        <v>5</v>
      </c>
      <c r="H343" s="24">
        <v>12</v>
      </c>
      <c r="I343" s="24">
        <v>253</v>
      </c>
      <c r="J343" s="24">
        <v>154</v>
      </c>
      <c r="K343" s="24">
        <v>407</v>
      </c>
    </row>
    <row r="344" spans="2:11" x14ac:dyDescent="0.35">
      <c r="B344" s="22">
        <v>341</v>
      </c>
      <c r="C344" s="57">
        <v>20.100000000000001</v>
      </c>
      <c r="D344" s="57">
        <v>12.96</v>
      </c>
      <c r="E344" s="57">
        <v>33.06</v>
      </c>
      <c r="F344" s="24">
        <v>11</v>
      </c>
      <c r="G344" s="24">
        <v>10</v>
      </c>
      <c r="H344" s="24">
        <v>21</v>
      </c>
      <c r="I344" s="24">
        <v>205</v>
      </c>
      <c r="J344" s="24">
        <v>122</v>
      </c>
      <c r="K344" s="24">
        <v>327</v>
      </c>
    </row>
    <row r="345" spans="2:11" x14ac:dyDescent="0.35">
      <c r="B345" s="22">
        <v>342</v>
      </c>
      <c r="C345" s="57">
        <v>15.7</v>
      </c>
      <c r="D345" s="57">
        <v>17.64</v>
      </c>
      <c r="E345" s="57">
        <v>33.340000000000003</v>
      </c>
      <c r="F345" s="24">
        <v>7</v>
      </c>
      <c r="G345" s="24">
        <v>9</v>
      </c>
      <c r="H345" s="24">
        <v>16</v>
      </c>
      <c r="I345" s="24">
        <v>242</v>
      </c>
      <c r="J345" s="24">
        <v>138</v>
      </c>
      <c r="K345" s="24">
        <v>380</v>
      </c>
    </row>
    <row r="346" spans="2:11" x14ac:dyDescent="0.35">
      <c r="B346" s="22">
        <v>343</v>
      </c>
      <c r="C346" s="57">
        <v>18.600000000000001</v>
      </c>
      <c r="D346" s="57">
        <v>17.190000000000001</v>
      </c>
      <c r="E346" s="57">
        <v>35.790000000000006</v>
      </c>
      <c r="F346" s="24">
        <v>5</v>
      </c>
      <c r="G346" s="24">
        <v>10</v>
      </c>
      <c r="H346" s="24">
        <v>15</v>
      </c>
      <c r="I346" s="24">
        <v>140</v>
      </c>
      <c r="J346" s="24">
        <v>116</v>
      </c>
      <c r="K346" s="24">
        <v>256</v>
      </c>
    </row>
    <row r="347" spans="2:11" x14ac:dyDescent="0.35">
      <c r="B347" s="22">
        <v>344</v>
      </c>
      <c r="C347" s="57">
        <v>17.899999999999999</v>
      </c>
      <c r="D347" s="57">
        <v>18.45</v>
      </c>
      <c r="E347" s="57">
        <v>36.349999999999994</v>
      </c>
      <c r="F347" s="24">
        <v>8</v>
      </c>
      <c r="G347" s="24">
        <v>9</v>
      </c>
      <c r="H347" s="24">
        <v>17</v>
      </c>
      <c r="I347" s="24">
        <v>160</v>
      </c>
      <c r="J347" s="24">
        <v>237</v>
      </c>
      <c r="K347" s="24">
        <v>397</v>
      </c>
    </row>
    <row r="348" spans="2:11" x14ac:dyDescent="0.35">
      <c r="B348" s="22">
        <v>345</v>
      </c>
      <c r="C348" s="57">
        <v>15.6</v>
      </c>
      <c r="D348" s="57">
        <v>15.75</v>
      </c>
      <c r="E348" s="57">
        <v>31.35</v>
      </c>
      <c r="F348" s="24">
        <v>8</v>
      </c>
      <c r="G348" s="24">
        <v>12</v>
      </c>
      <c r="H348" s="24">
        <v>20</v>
      </c>
      <c r="I348" s="24">
        <v>159</v>
      </c>
      <c r="J348" s="24">
        <v>120</v>
      </c>
      <c r="K348" s="24">
        <v>279</v>
      </c>
    </row>
    <row r="349" spans="2:11" x14ac:dyDescent="0.35">
      <c r="B349" s="22">
        <v>346</v>
      </c>
      <c r="C349" s="57">
        <v>21.2</v>
      </c>
      <c r="D349" s="57">
        <v>17.28</v>
      </c>
      <c r="E349" s="57">
        <v>38.480000000000004</v>
      </c>
      <c r="F349" s="24">
        <v>9</v>
      </c>
      <c r="G349" s="24">
        <v>10</v>
      </c>
      <c r="H349" s="24">
        <v>19</v>
      </c>
      <c r="I349" s="24">
        <v>159</v>
      </c>
      <c r="J349" s="24">
        <v>141</v>
      </c>
      <c r="K349" s="24">
        <v>300</v>
      </c>
    </row>
    <row r="350" spans="2:11" x14ac:dyDescent="0.35">
      <c r="B350" s="22">
        <v>347</v>
      </c>
      <c r="C350" s="57">
        <v>17.600000000000001</v>
      </c>
      <c r="D350" s="57">
        <v>20.79</v>
      </c>
      <c r="E350" s="57">
        <v>38.39</v>
      </c>
      <c r="F350" s="24">
        <v>9</v>
      </c>
      <c r="G350" s="24">
        <v>10</v>
      </c>
      <c r="H350" s="24">
        <v>19</v>
      </c>
      <c r="I350" s="24">
        <v>171</v>
      </c>
      <c r="J350" s="24">
        <v>135</v>
      </c>
      <c r="K350" s="24">
        <v>306</v>
      </c>
    </row>
    <row r="351" spans="2:11" x14ac:dyDescent="0.35">
      <c r="B351" s="22">
        <v>348</v>
      </c>
      <c r="C351" s="57">
        <v>18.600000000000001</v>
      </c>
      <c r="D351" s="57">
        <v>16.2</v>
      </c>
      <c r="E351" s="57">
        <v>34.799999999999997</v>
      </c>
      <c r="F351" s="24">
        <v>13</v>
      </c>
      <c r="G351" s="24">
        <v>13</v>
      </c>
      <c r="H351" s="24">
        <v>26</v>
      </c>
      <c r="I351" s="24">
        <v>151</v>
      </c>
      <c r="J351" s="24">
        <v>118</v>
      </c>
      <c r="K351" s="24">
        <v>269</v>
      </c>
    </row>
    <row r="352" spans="2:11" x14ac:dyDescent="0.35">
      <c r="B352" s="22">
        <v>349</v>
      </c>
      <c r="C352" s="57">
        <v>17.5</v>
      </c>
      <c r="D352" s="57">
        <v>16.02</v>
      </c>
      <c r="E352" s="57">
        <v>33.519999999999996</v>
      </c>
      <c r="F352" s="24">
        <v>4</v>
      </c>
      <c r="G352" s="24">
        <v>13</v>
      </c>
      <c r="H352" s="24">
        <v>17</v>
      </c>
      <c r="I352" s="24">
        <v>126</v>
      </c>
      <c r="J352" s="24">
        <v>107</v>
      </c>
      <c r="K352" s="24">
        <v>233</v>
      </c>
    </row>
    <row r="353" spans="2:11" x14ac:dyDescent="0.35">
      <c r="B353" s="22">
        <v>350</v>
      </c>
      <c r="C353" s="57">
        <v>16.7</v>
      </c>
      <c r="D353" s="57">
        <v>14.580000000000002</v>
      </c>
      <c r="E353" s="57">
        <v>31.28</v>
      </c>
      <c r="F353" s="24">
        <v>12</v>
      </c>
      <c r="G353" s="24">
        <v>10</v>
      </c>
      <c r="H353" s="24">
        <v>22</v>
      </c>
      <c r="I353" s="24">
        <v>153</v>
      </c>
      <c r="J353" s="24">
        <v>204</v>
      </c>
      <c r="K353" s="24">
        <v>357</v>
      </c>
    </row>
    <row r="354" spans="2:11" x14ac:dyDescent="0.35">
      <c r="B354" s="22">
        <v>351</v>
      </c>
      <c r="C354" s="57">
        <v>15.7</v>
      </c>
      <c r="D354" s="57">
        <v>12.059999999999999</v>
      </c>
      <c r="E354" s="57">
        <v>27.759999999999998</v>
      </c>
      <c r="F354" s="24">
        <v>7</v>
      </c>
      <c r="G354" s="24">
        <v>12</v>
      </c>
      <c r="H354" s="24">
        <v>19</v>
      </c>
      <c r="I354" s="24">
        <v>147</v>
      </c>
      <c r="J354" s="24">
        <v>287</v>
      </c>
      <c r="K354" s="24">
        <v>434</v>
      </c>
    </row>
    <row r="355" spans="2:11" x14ac:dyDescent="0.35">
      <c r="B355" s="22">
        <v>352</v>
      </c>
      <c r="C355" s="57">
        <v>23.1</v>
      </c>
      <c r="D355" s="57">
        <v>18.810000000000002</v>
      </c>
      <c r="E355" s="57">
        <v>41.910000000000004</v>
      </c>
      <c r="F355" s="24">
        <v>10</v>
      </c>
      <c r="G355" s="24">
        <v>9</v>
      </c>
      <c r="H355" s="24">
        <v>19</v>
      </c>
      <c r="I355" s="24">
        <v>152</v>
      </c>
      <c r="J355" s="24">
        <v>149</v>
      </c>
      <c r="K355" s="24">
        <v>301</v>
      </c>
    </row>
    <row r="356" spans="2:11" x14ac:dyDescent="0.35">
      <c r="B356" s="22">
        <v>353</v>
      </c>
      <c r="C356" s="57">
        <v>18.600000000000001</v>
      </c>
      <c r="D356" s="57">
        <v>14.580000000000002</v>
      </c>
      <c r="E356" s="57">
        <v>33.180000000000007</v>
      </c>
      <c r="F356" s="24">
        <v>8</v>
      </c>
      <c r="G356" s="24">
        <v>12</v>
      </c>
      <c r="H356" s="24">
        <v>20</v>
      </c>
      <c r="I356" s="24">
        <v>145</v>
      </c>
      <c r="J356" s="24">
        <v>161</v>
      </c>
      <c r="K356" s="24">
        <v>306</v>
      </c>
    </row>
    <row r="357" spans="2:11" x14ac:dyDescent="0.35">
      <c r="B357" s="22">
        <v>354</v>
      </c>
      <c r="C357" s="57">
        <v>17.200000000000003</v>
      </c>
      <c r="D357" s="57">
        <v>14.49</v>
      </c>
      <c r="E357" s="57">
        <v>31.690000000000005</v>
      </c>
      <c r="F357" s="24">
        <v>7</v>
      </c>
      <c r="G357" s="24">
        <v>7</v>
      </c>
      <c r="H357" s="24">
        <v>14</v>
      </c>
      <c r="I357" s="24">
        <v>129</v>
      </c>
      <c r="J357" s="24">
        <v>239</v>
      </c>
      <c r="K357" s="24">
        <v>368</v>
      </c>
    </row>
    <row r="358" spans="2:11" x14ac:dyDescent="0.35">
      <c r="B358" s="22">
        <v>355</v>
      </c>
      <c r="C358" s="57">
        <v>16.899999999999999</v>
      </c>
      <c r="D358" s="57">
        <v>17.28</v>
      </c>
      <c r="E358" s="57">
        <v>34.18</v>
      </c>
      <c r="F358" s="24">
        <v>8</v>
      </c>
      <c r="G358" s="24">
        <v>11</v>
      </c>
      <c r="H358" s="24">
        <v>19</v>
      </c>
      <c r="I358" s="24">
        <v>221</v>
      </c>
      <c r="J358" s="24">
        <v>209</v>
      </c>
      <c r="K358" s="24">
        <v>430</v>
      </c>
    </row>
    <row r="359" spans="2:11" x14ac:dyDescent="0.35">
      <c r="B359" s="22">
        <v>356</v>
      </c>
      <c r="C359" s="57">
        <v>17.600000000000001</v>
      </c>
      <c r="D359" s="57">
        <v>14.22</v>
      </c>
      <c r="E359" s="57">
        <v>31.82</v>
      </c>
      <c r="F359" s="24">
        <v>6</v>
      </c>
      <c r="G359" s="24">
        <v>13</v>
      </c>
      <c r="H359" s="24">
        <v>19</v>
      </c>
      <c r="I359" s="24">
        <v>278</v>
      </c>
      <c r="J359" s="24">
        <v>129</v>
      </c>
      <c r="K359" s="24">
        <v>407</v>
      </c>
    </row>
    <row r="360" spans="2:11" x14ac:dyDescent="0.35">
      <c r="B360" s="22">
        <v>357</v>
      </c>
      <c r="C360" s="57">
        <v>19.100000000000001</v>
      </c>
      <c r="D360" s="57">
        <v>17.189999999999998</v>
      </c>
      <c r="E360" s="57">
        <v>36.29</v>
      </c>
      <c r="F360" s="24">
        <v>9</v>
      </c>
      <c r="G360" s="24">
        <v>13</v>
      </c>
      <c r="H360" s="24">
        <v>22</v>
      </c>
      <c r="I360" s="24">
        <v>218</v>
      </c>
      <c r="J360" s="24">
        <v>74</v>
      </c>
      <c r="K360" s="24">
        <v>292</v>
      </c>
    </row>
    <row r="361" spans="2:11" x14ac:dyDescent="0.35">
      <c r="B361" s="22">
        <v>358</v>
      </c>
      <c r="C361" s="57">
        <v>20.3</v>
      </c>
      <c r="D361" s="57">
        <v>15.209999999999999</v>
      </c>
      <c r="E361" s="57">
        <v>35.51</v>
      </c>
      <c r="F361" s="24">
        <v>11</v>
      </c>
      <c r="G361" s="24">
        <v>9</v>
      </c>
      <c r="H361" s="24">
        <v>20</v>
      </c>
      <c r="I361" s="24">
        <v>131</v>
      </c>
      <c r="J361" s="24">
        <v>180</v>
      </c>
      <c r="K361" s="24">
        <v>311</v>
      </c>
    </row>
    <row r="362" spans="2:11" x14ac:dyDescent="0.35">
      <c r="B362" s="22">
        <v>359</v>
      </c>
      <c r="C362" s="57">
        <v>17.399999999999999</v>
      </c>
      <c r="D362" s="57">
        <v>18.36</v>
      </c>
      <c r="E362" s="57">
        <v>35.76</v>
      </c>
      <c r="F362" s="24">
        <v>3</v>
      </c>
      <c r="G362" s="24">
        <v>7</v>
      </c>
      <c r="H362" s="24">
        <v>10</v>
      </c>
      <c r="I362" s="24">
        <v>177</v>
      </c>
      <c r="J362" s="24">
        <v>121</v>
      </c>
      <c r="K362" s="24">
        <v>298</v>
      </c>
    </row>
    <row r="363" spans="2:11" x14ac:dyDescent="0.35">
      <c r="B363" s="22">
        <v>360</v>
      </c>
      <c r="C363" s="57">
        <v>16.399999999999999</v>
      </c>
      <c r="D363" s="57">
        <v>13.59</v>
      </c>
      <c r="E363" s="57">
        <v>29.99</v>
      </c>
      <c r="F363" s="24">
        <v>6</v>
      </c>
      <c r="G363" s="24">
        <v>6</v>
      </c>
      <c r="H363" s="24">
        <v>12</v>
      </c>
      <c r="I363" s="24">
        <v>154</v>
      </c>
      <c r="J363" s="24">
        <v>146</v>
      </c>
      <c r="K363" s="24">
        <v>300</v>
      </c>
    </row>
    <row r="364" spans="2:11" x14ac:dyDescent="0.35">
      <c r="B364" s="22">
        <v>361</v>
      </c>
      <c r="C364" s="57">
        <v>19.5</v>
      </c>
      <c r="D364" s="57">
        <v>17.010000000000002</v>
      </c>
      <c r="E364" s="57">
        <v>36.510000000000005</v>
      </c>
      <c r="F364" s="24">
        <v>11</v>
      </c>
      <c r="G364" s="24">
        <v>8</v>
      </c>
      <c r="H364" s="24">
        <v>19</v>
      </c>
      <c r="I364" s="24">
        <v>163</v>
      </c>
      <c r="J364" s="24">
        <v>160</v>
      </c>
      <c r="K364" s="24">
        <v>323</v>
      </c>
    </row>
    <row r="365" spans="2:11" x14ac:dyDescent="0.35">
      <c r="B365" s="22">
        <v>362</v>
      </c>
      <c r="C365" s="57">
        <v>17.899999999999999</v>
      </c>
      <c r="D365" s="57">
        <v>17.55</v>
      </c>
      <c r="E365" s="57">
        <v>35.450000000000003</v>
      </c>
      <c r="F365" s="24">
        <v>10</v>
      </c>
      <c r="G365" s="24">
        <v>11</v>
      </c>
      <c r="H365" s="24">
        <v>21</v>
      </c>
      <c r="I365" s="24">
        <v>234</v>
      </c>
      <c r="J365" s="24">
        <v>170</v>
      </c>
      <c r="K365" s="24">
        <v>404</v>
      </c>
    </row>
    <row r="366" spans="2:11" x14ac:dyDescent="0.35">
      <c r="B366" s="22">
        <v>363</v>
      </c>
      <c r="C366" s="57">
        <v>16.5</v>
      </c>
      <c r="D366" s="57">
        <v>22.23</v>
      </c>
      <c r="E366" s="57">
        <v>38.730000000000004</v>
      </c>
      <c r="F366" s="24">
        <v>8</v>
      </c>
      <c r="G366" s="24">
        <v>7</v>
      </c>
      <c r="H366" s="24">
        <v>15</v>
      </c>
      <c r="I366" s="24">
        <v>176</v>
      </c>
      <c r="J366" s="24">
        <v>113</v>
      </c>
      <c r="K366" s="24">
        <v>289</v>
      </c>
    </row>
    <row r="367" spans="2:11" x14ac:dyDescent="0.35">
      <c r="B367" s="22">
        <v>364</v>
      </c>
      <c r="C367" s="57">
        <v>18.600000000000001</v>
      </c>
      <c r="D367" s="57">
        <v>14.31</v>
      </c>
      <c r="E367" s="57">
        <v>32.910000000000004</v>
      </c>
      <c r="F367" s="24">
        <v>7</v>
      </c>
      <c r="G367" s="24">
        <v>12</v>
      </c>
      <c r="H367" s="24">
        <v>19</v>
      </c>
      <c r="I367" s="24">
        <v>216</v>
      </c>
      <c r="J367" s="24">
        <v>135</v>
      </c>
      <c r="K367" s="24">
        <v>351</v>
      </c>
    </row>
    <row r="368" spans="2:11" x14ac:dyDescent="0.35">
      <c r="B368" s="22">
        <v>365</v>
      </c>
      <c r="C368" s="57">
        <v>17.100000000000001</v>
      </c>
      <c r="D368" s="57">
        <v>12.510000000000002</v>
      </c>
      <c r="E368" s="57">
        <v>29.610000000000003</v>
      </c>
      <c r="F368" s="24">
        <v>7</v>
      </c>
      <c r="G368" s="24">
        <v>10</v>
      </c>
      <c r="H368" s="24">
        <v>17</v>
      </c>
      <c r="I368" s="24">
        <v>93</v>
      </c>
      <c r="J368" s="24">
        <v>105</v>
      </c>
      <c r="K368" s="24">
        <v>198</v>
      </c>
    </row>
    <row r="369" spans="2:11" x14ac:dyDescent="0.35">
      <c r="B369" s="22">
        <v>366</v>
      </c>
      <c r="C369" s="57">
        <v>17.299999999999997</v>
      </c>
      <c r="D369" s="57">
        <v>16.649999999999999</v>
      </c>
      <c r="E369" s="57">
        <v>33.949999999999996</v>
      </c>
      <c r="F369" s="24">
        <v>7</v>
      </c>
      <c r="G369" s="24">
        <v>15</v>
      </c>
      <c r="H369" s="24">
        <v>22</v>
      </c>
      <c r="I369" s="24">
        <v>125</v>
      </c>
      <c r="J369" s="24">
        <v>106</v>
      </c>
      <c r="K369" s="24">
        <v>231</v>
      </c>
    </row>
    <row r="370" spans="2:11" x14ac:dyDescent="0.35">
      <c r="B370" s="22">
        <v>367</v>
      </c>
      <c r="C370" s="57">
        <v>16.3</v>
      </c>
      <c r="D370" s="57">
        <v>15.39</v>
      </c>
      <c r="E370" s="57">
        <v>31.69</v>
      </c>
      <c r="F370" s="24">
        <v>10</v>
      </c>
      <c r="G370" s="24">
        <v>10</v>
      </c>
      <c r="H370" s="24">
        <v>20</v>
      </c>
      <c r="I370" s="24">
        <v>153</v>
      </c>
      <c r="J370" s="24">
        <v>157</v>
      </c>
      <c r="K370" s="24">
        <v>310</v>
      </c>
    </row>
    <row r="371" spans="2:11" x14ac:dyDescent="0.35">
      <c r="B371" s="22">
        <v>368</v>
      </c>
      <c r="C371" s="57">
        <v>13.3</v>
      </c>
      <c r="D371" s="57">
        <v>17.64</v>
      </c>
      <c r="E371" s="57">
        <v>30.94</v>
      </c>
      <c r="F371" s="24">
        <v>12</v>
      </c>
      <c r="G371" s="24">
        <v>7</v>
      </c>
      <c r="H371" s="24">
        <v>19</v>
      </c>
      <c r="I371" s="24">
        <v>279</v>
      </c>
      <c r="J371" s="24">
        <v>177</v>
      </c>
      <c r="K371" s="24">
        <v>456</v>
      </c>
    </row>
    <row r="372" spans="2:11" x14ac:dyDescent="0.35">
      <c r="B372" s="22">
        <v>369</v>
      </c>
      <c r="C372" s="57">
        <v>17.7</v>
      </c>
      <c r="D372" s="57">
        <v>15.57</v>
      </c>
      <c r="E372" s="57">
        <v>33.269999999999996</v>
      </c>
      <c r="F372" s="24">
        <v>5</v>
      </c>
      <c r="G372" s="24">
        <v>6</v>
      </c>
      <c r="H372" s="24">
        <v>11</v>
      </c>
      <c r="I372" s="24">
        <v>124</v>
      </c>
      <c r="J372" s="24">
        <v>237</v>
      </c>
      <c r="K372" s="24">
        <v>361</v>
      </c>
    </row>
    <row r="373" spans="2:11" x14ac:dyDescent="0.35">
      <c r="B373" s="22">
        <v>370</v>
      </c>
      <c r="C373" s="57">
        <v>18.299999999999997</v>
      </c>
      <c r="D373" s="57">
        <v>14.4</v>
      </c>
      <c r="E373" s="57">
        <v>32.699999999999996</v>
      </c>
      <c r="F373" s="24">
        <v>9</v>
      </c>
      <c r="G373" s="24">
        <v>16</v>
      </c>
      <c r="H373" s="24">
        <v>25</v>
      </c>
      <c r="I373" s="24">
        <v>298</v>
      </c>
      <c r="J373" s="24">
        <v>136</v>
      </c>
      <c r="K373" s="24">
        <v>434</v>
      </c>
    </row>
    <row r="374" spans="2:11" x14ac:dyDescent="0.35">
      <c r="B374" s="22">
        <v>371</v>
      </c>
      <c r="C374" s="57">
        <v>18</v>
      </c>
      <c r="D374" s="57">
        <v>17.28</v>
      </c>
      <c r="E374" s="57">
        <v>35.28</v>
      </c>
      <c r="F374" s="24">
        <v>12</v>
      </c>
      <c r="G374" s="24">
        <v>7</v>
      </c>
      <c r="H374" s="24">
        <v>19</v>
      </c>
      <c r="I374" s="24">
        <v>119</v>
      </c>
      <c r="J374" s="24">
        <v>89</v>
      </c>
      <c r="K374" s="24">
        <v>208</v>
      </c>
    </row>
    <row r="375" spans="2:11" x14ac:dyDescent="0.35">
      <c r="B375" s="22">
        <v>372</v>
      </c>
      <c r="C375" s="57">
        <v>15.1</v>
      </c>
      <c r="D375" s="57">
        <v>14.670000000000002</v>
      </c>
      <c r="E375" s="57">
        <v>29.770000000000003</v>
      </c>
      <c r="F375" s="24">
        <v>10</v>
      </c>
      <c r="G375" s="24">
        <v>16</v>
      </c>
      <c r="H375" s="24">
        <v>26</v>
      </c>
      <c r="I375" s="24">
        <v>150</v>
      </c>
      <c r="J375" s="24">
        <v>143</v>
      </c>
      <c r="K375" s="24">
        <v>293</v>
      </c>
    </row>
    <row r="376" spans="2:11" x14ac:dyDescent="0.35">
      <c r="B376" s="22">
        <v>373</v>
      </c>
      <c r="C376" s="57">
        <v>14.6</v>
      </c>
      <c r="D376" s="57">
        <v>15.66</v>
      </c>
      <c r="E376" s="57">
        <v>30.259999999999998</v>
      </c>
      <c r="F376" s="24">
        <v>7</v>
      </c>
      <c r="G376" s="24">
        <v>14</v>
      </c>
      <c r="H376" s="24">
        <v>21</v>
      </c>
      <c r="I376" s="24">
        <v>150</v>
      </c>
      <c r="J376" s="24">
        <v>86</v>
      </c>
      <c r="K376" s="24">
        <v>236</v>
      </c>
    </row>
    <row r="377" spans="2:11" x14ac:dyDescent="0.35">
      <c r="B377" s="22">
        <v>374</v>
      </c>
      <c r="C377" s="57">
        <v>20.2</v>
      </c>
      <c r="D377" s="57">
        <v>18.54</v>
      </c>
      <c r="E377" s="57">
        <v>38.739999999999995</v>
      </c>
      <c r="F377" s="24">
        <v>7</v>
      </c>
      <c r="G377" s="24">
        <v>9</v>
      </c>
      <c r="H377" s="24">
        <v>16</v>
      </c>
      <c r="I377" s="24">
        <v>363</v>
      </c>
      <c r="J377" s="24">
        <v>173</v>
      </c>
      <c r="K377" s="24">
        <v>536</v>
      </c>
    </row>
    <row r="378" spans="2:11" x14ac:dyDescent="0.35">
      <c r="B378" s="22">
        <v>375</v>
      </c>
      <c r="C378" s="57">
        <v>19.7</v>
      </c>
      <c r="D378" s="57">
        <v>18.810000000000002</v>
      </c>
      <c r="E378" s="57">
        <v>38.510000000000005</v>
      </c>
      <c r="F378" s="24">
        <v>13</v>
      </c>
      <c r="G378" s="24">
        <v>10</v>
      </c>
      <c r="H378" s="24">
        <v>23</v>
      </c>
      <c r="I378" s="24">
        <v>170</v>
      </c>
      <c r="J378" s="24">
        <v>125</v>
      </c>
      <c r="K378" s="24">
        <v>295</v>
      </c>
    </row>
    <row r="379" spans="2:11" x14ac:dyDescent="0.35">
      <c r="B379" s="22">
        <v>376</v>
      </c>
      <c r="C379" s="57">
        <v>17.899999999999999</v>
      </c>
      <c r="D379" s="57">
        <v>13.23</v>
      </c>
      <c r="E379" s="57">
        <v>31.13</v>
      </c>
      <c r="F379" s="24">
        <v>5</v>
      </c>
      <c r="G379" s="24">
        <v>9</v>
      </c>
      <c r="H379" s="24">
        <v>14</v>
      </c>
      <c r="I379" s="24">
        <v>130</v>
      </c>
      <c r="J379" s="24">
        <v>124</v>
      </c>
      <c r="K379" s="24">
        <v>254</v>
      </c>
    </row>
    <row r="380" spans="2:11" x14ac:dyDescent="0.35">
      <c r="B380" s="22">
        <v>377</v>
      </c>
      <c r="C380" s="57">
        <v>20.8</v>
      </c>
      <c r="D380" s="57">
        <v>15.48</v>
      </c>
      <c r="E380" s="57">
        <v>36.28</v>
      </c>
      <c r="F380" s="24">
        <v>3</v>
      </c>
      <c r="G380" s="24">
        <v>7</v>
      </c>
      <c r="H380" s="24">
        <v>10</v>
      </c>
      <c r="I380" s="24">
        <v>195</v>
      </c>
      <c r="J380" s="24">
        <v>154</v>
      </c>
      <c r="K380" s="24">
        <v>349</v>
      </c>
    </row>
    <row r="381" spans="2:11" x14ac:dyDescent="0.35">
      <c r="B381" s="22">
        <v>378</v>
      </c>
      <c r="C381" s="57">
        <v>19</v>
      </c>
      <c r="D381" s="57">
        <v>18.45</v>
      </c>
      <c r="E381" s="57">
        <v>37.450000000000003</v>
      </c>
      <c r="F381" s="24">
        <v>16</v>
      </c>
      <c r="G381" s="24">
        <v>9</v>
      </c>
      <c r="H381" s="24">
        <v>25</v>
      </c>
      <c r="I381" s="24">
        <v>157</v>
      </c>
      <c r="J381" s="24">
        <v>191</v>
      </c>
      <c r="K381" s="24">
        <v>348</v>
      </c>
    </row>
    <row r="382" spans="2:11" x14ac:dyDescent="0.35">
      <c r="B382" s="22">
        <v>379</v>
      </c>
      <c r="C382" s="57">
        <v>15.9</v>
      </c>
      <c r="D382" s="57">
        <v>16.29</v>
      </c>
      <c r="E382" s="57">
        <v>32.19</v>
      </c>
      <c r="F382" s="24">
        <v>11</v>
      </c>
      <c r="G382" s="24">
        <v>12</v>
      </c>
      <c r="H382" s="24">
        <v>23</v>
      </c>
      <c r="I382" s="24">
        <v>272</v>
      </c>
      <c r="J382" s="24">
        <v>111</v>
      </c>
      <c r="K382" s="24">
        <v>383</v>
      </c>
    </row>
    <row r="383" spans="2:11" x14ac:dyDescent="0.35">
      <c r="B383" s="22">
        <v>380</v>
      </c>
      <c r="C383" s="57">
        <v>17.7</v>
      </c>
      <c r="D383" s="57">
        <v>15.75</v>
      </c>
      <c r="E383" s="57">
        <v>33.450000000000003</v>
      </c>
      <c r="F383" s="24">
        <v>6</v>
      </c>
      <c r="G383" s="24">
        <v>5</v>
      </c>
      <c r="H383" s="24">
        <v>11</v>
      </c>
      <c r="I383" s="24">
        <v>212</v>
      </c>
      <c r="J383" s="24">
        <v>89</v>
      </c>
      <c r="K383" s="24">
        <v>301</v>
      </c>
    </row>
    <row r="384" spans="2:11" x14ac:dyDescent="0.35">
      <c r="B384" s="22">
        <v>381</v>
      </c>
      <c r="C384" s="57">
        <v>17.399999999999999</v>
      </c>
      <c r="D384" s="57">
        <v>14.760000000000002</v>
      </c>
      <c r="E384" s="57">
        <v>32.159999999999997</v>
      </c>
      <c r="F384" s="24">
        <v>10</v>
      </c>
      <c r="G384" s="24">
        <v>11</v>
      </c>
      <c r="H384" s="24">
        <v>21</v>
      </c>
      <c r="I384" s="24">
        <v>138</v>
      </c>
      <c r="J384" s="24">
        <v>145</v>
      </c>
      <c r="K384" s="24">
        <v>283</v>
      </c>
    </row>
    <row r="385" spans="2:11" x14ac:dyDescent="0.35">
      <c r="B385" s="22">
        <v>382</v>
      </c>
      <c r="C385" s="57">
        <v>19.100000000000001</v>
      </c>
      <c r="D385" s="57">
        <v>14.76</v>
      </c>
      <c r="E385" s="57">
        <v>33.86</v>
      </c>
      <c r="F385" s="24">
        <v>7</v>
      </c>
      <c r="G385" s="24">
        <v>9</v>
      </c>
      <c r="H385" s="24">
        <v>16</v>
      </c>
      <c r="I385" s="24">
        <v>116</v>
      </c>
      <c r="J385" s="24">
        <v>83</v>
      </c>
      <c r="K385" s="24">
        <v>199</v>
      </c>
    </row>
    <row r="386" spans="2:11" x14ac:dyDescent="0.35">
      <c r="B386" s="22">
        <v>383</v>
      </c>
      <c r="C386" s="57">
        <v>18.3</v>
      </c>
      <c r="D386" s="57">
        <v>17.010000000000002</v>
      </c>
      <c r="E386" s="57">
        <v>35.31</v>
      </c>
      <c r="F386" s="24">
        <v>10</v>
      </c>
      <c r="G386" s="24">
        <v>13</v>
      </c>
      <c r="H386" s="24">
        <v>23</v>
      </c>
      <c r="I386" s="24">
        <v>302</v>
      </c>
      <c r="J386" s="24">
        <v>222</v>
      </c>
      <c r="K386" s="24">
        <v>524</v>
      </c>
    </row>
    <row r="387" spans="2:11" x14ac:dyDescent="0.35">
      <c r="B387" s="22">
        <v>384</v>
      </c>
      <c r="C387" s="57">
        <v>18.899999999999999</v>
      </c>
      <c r="D387" s="57">
        <v>20.880000000000003</v>
      </c>
      <c r="E387" s="57">
        <v>39.78</v>
      </c>
      <c r="F387" s="24">
        <v>4</v>
      </c>
      <c r="G387" s="24">
        <v>9</v>
      </c>
      <c r="H387" s="24">
        <v>13</v>
      </c>
      <c r="I387" s="24">
        <v>288</v>
      </c>
      <c r="J387" s="24">
        <v>98</v>
      </c>
      <c r="K387" s="24">
        <v>386</v>
      </c>
    </row>
    <row r="388" spans="2:11" x14ac:dyDescent="0.35">
      <c r="B388" s="22">
        <v>385</v>
      </c>
      <c r="C388" s="57">
        <v>21.5</v>
      </c>
      <c r="D388" s="57">
        <v>17.100000000000001</v>
      </c>
      <c r="E388" s="57">
        <v>38.6</v>
      </c>
      <c r="F388" s="24">
        <v>5</v>
      </c>
      <c r="G388" s="24">
        <v>6</v>
      </c>
      <c r="H388" s="24">
        <v>11</v>
      </c>
      <c r="I388" s="24">
        <v>180</v>
      </c>
      <c r="J388" s="24">
        <v>154</v>
      </c>
      <c r="K388" s="24">
        <v>334</v>
      </c>
    </row>
    <row r="389" spans="2:11" x14ac:dyDescent="0.35">
      <c r="B389" s="22">
        <v>386</v>
      </c>
      <c r="C389" s="57">
        <v>20.8</v>
      </c>
      <c r="D389" s="57">
        <v>17.55</v>
      </c>
      <c r="E389" s="57">
        <v>38.35</v>
      </c>
      <c r="F389" s="24">
        <v>9</v>
      </c>
      <c r="G389" s="24">
        <v>10</v>
      </c>
      <c r="H389" s="24">
        <v>19</v>
      </c>
      <c r="I389" s="24">
        <v>114</v>
      </c>
      <c r="J389" s="24">
        <v>109</v>
      </c>
      <c r="K389" s="24">
        <v>223</v>
      </c>
    </row>
    <row r="390" spans="2:11" x14ac:dyDescent="0.35">
      <c r="B390" s="22">
        <v>387</v>
      </c>
      <c r="C390" s="57">
        <v>18.5</v>
      </c>
      <c r="D390" s="57">
        <v>14.67</v>
      </c>
      <c r="E390" s="57">
        <v>33.17</v>
      </c>
      <c r="F390" s="24">
        <v>12</v>
      </c>
      <c r="G390" s="24">
        <v>16</v>
      </c>
      <c r="H390" s="24">
        <v>28</v>
      </c>
      <c r="I390" s="24">
        <v>204</v>
      </c>
      <c r="J390" s="24">
        <v>157</v>
      </c>
      <c r="K390" s="24">
        <v>361</v>
      </c>
    </row>
    <row r="391" spans="2:11" x14ac:dyDescent="0.35">
      <c r="B391" s="22">
        <v>388</v>
      </c>
      <c r="C391" s="57">
        <v>20</v>
      </c>
      <c r="D391" s="57">
        <v>15.48</v>
      </c>
      <c r="E391" s="57">
        <v>35.480000000000004</v>
      </c>
      <c r="F391" s="24">
        <v>11</v>
      </c>
      <c r="G391" s="24">
        <v>9</v>
      </c>
      <c r="H391" s="24">
        <v>20</v>
      </c>
      <c r="I391" s="24">
        <v>99</v>
      </c>
      <c r="J391" s="24">
        <v>212</v>
      </c>
      <c r="K391" s="24">
        <v>311</v>
      </c>
    </row>
    <row r="392" spans="2:11" x14ac:dyDescent="0.35">
      <c r="B392" s="22">
        <v>389</v>
      </c>
      <c r="C392" s="57">
        <v>17.600000000000001</v>
      </c>
      <c r="D392" s="57">
        <v>15.840000000000002</v>
      </c>
      <c r="E392" s="57">
        <v>33.440000000000005</v>
      </c>
      <c r="F392" s="24">
        <v>15</v>
      </c>
      <c r="G392" s="24">
        <v>8</v>
      </c>
      <c r="H392" s="24">
        <v>23</v>
      </c>
      <c r="I392" s="24">
        <v>145</v>
      </c>
      <c r="J392" s="24">
        <v>120</v>
      </c>
      <c r="K392" s="24">
        <v>265</v>
      </c>
    </row>
    <row r="393" spans="2:11" x14ac:dyDescent="0.35">
      <c r="B393" s="22">
        <v>390</v>
      </c>
      <c r="C393" s="57">
        <v>21.6</v>
      </c>
      <c r="D393" s="57">
        <v>13.68</v>
      </c>
      <c r="E393" s="57">
        <v>35.28</v>
      </c>
      <c r="F393" s="24">
        <v>8</v>
      </c>
      <c r="G393" s="24">
        <v>7</v>
      </c>
      <c r="H393" s="24">
        <v>15</v>
      </c>
      <c r="I393" s="24">
        <v>256</v>
      </c>
      <c r="J393" s="24">
        <v>104</v>
      </c>
      <c r="K393" s="24">
        <v>360</v>
      </c>
    </row>
    <row r="394" spans="2:11" x14ac:dyDescent="0.35">
      <c r="B394" s="22">
        <v>391</v>
      </c>
      <c r="C394" s="57">
        <v>17.399999999999999</v>
      </c>
      <c r="D394" s="57">
        <v>15.39</v>
      </c>
      <c r="E394" s="57">
        <v>32.79</v>
      </c>
      <c r="F394" s="24">
        <v>7</v>
      </c>
      <c r="G394" s="24">
        <v>8</v>
      </c>
      <c r="H394" s="24">
        <v>15</v>
      </c>
      <c r="I394" s="24">
        <v>147</v>
      </c>
      <c r="J394" s="24">
        <v>88</v>
      </c>
      <c r="K394" s="24">
        <v>235</v>
      </c>
    </row>
    <row r="395" spans="2:11" x14ac:dyDescent="0.35">
      <c r="B395" s="22">
        <v>392</v>
      </c>
      <c r="C395" s="57">
        <v>17.8</v>
      </c>
      <c r="D395" s="57">
        <v>13.32</v>
      </c>
      <c r="E395" s="57">
        <v>31.12</v>
      </c>
      <c r="F395" s="24">
        <v>9</v>
      </c>
      <c r="G395" s="24">
        <v>8</v>
      </c>
      <c r="H395" s="24">
        <v>17</v>
      </c>
      <c r="I395" s="24">
        <v>163</v>
      </c>
      <c r="J395" s="24">
        <v>254</v>
      </c>
      <c r="K395" s="24">
        <v>417</v>
      </c>
    </row>
    <row r="396" spans="2:11" x14ac:dyDescent="0.35">
      <c r="B396" s="22">
        <v>393</v>
      </c>
      <c r="C396" s="57">
        <v>21.7</v>
      </c>
      <c r="D396" s="57">
        <v>15.48</v>
      </c>
      <c r="E396" s="57">
        <v>37.18</v>
      </c>
      <c r="F396" s="24">
        <v>10</v>
      </c>
      <c r="G396" s="24">
        <v>16</v>
      </c>
      <c r="H396" s="24">
        <v>26</v>
      </c>
      <c r="I396" s="24">
        <v>132</v>
      </c>
      <c r="J396" s="24">
        <v>84</v>
      </c>
      <c r="K396" s="24">
        <v>216</v>
      </c>
    </row>
    <row r="397" spans="2:11" x14ac:dyDescent="0.35">
      <c r="B397" s="22">
        <v>394</v>
      </c>
      <c r="C397" s="57">
        <v>17.100000000000001</v>
      </c>
      <c r="D397" s="57">
        <v>17.190000000000001</v>
      </c>
      <c r="E397" s="57">
        <v>34.290000000000006</v>
      </c>
      <c r="F397" s="24">
        <v>11</v>
      </c>
      <c r="G397" s="24">
        <v>7</v>
      </c>
      <c r="H397" s="24">
        <v>18</v>
      </c>
      <c r="I397" s="24">
        <v>196</v>
      </c>
      <c r="J397" s="24">
        <v>193</v>
      </c>
      <c r="K397" s="24">
        <v>389</v>
      </c>
    </row>
    <row r="398" spans="2:11" x14ac:dyDescent="0.35">
      <c r="B398" s="22">
        <v>395</v>
      </c>
      <c r="C398" s="57">
        <v>16.899999999999999</v>
      </c>
      <c r="D398" s="57">
        <v>14.76</v>
      </c>
      <c r="E398" s="57">
        <v>31.659999999999997</v>
      </c>
      <c r="F398" s="24">
        <v>7</v>
      </c>
      <c r="G398" s="24">
        <v>10</v>
      </c>
      <c r="H398" s="24">
        <v>17</v>
      </c>
      <c r="I398" s="24">
        <v>220</v>
      </c>
      <c r="J398" s="24">
        <v>141</v>
      </c>
      <c r="K398" s="24">
        <v>361</v>
      </c>
    </row>
    <row r="399" spans="2:11" x14ac:dyDescent="0.35">
      <c r="B399" s="22">
        <v>396</v>
      </c>
      <c r="C399" s="57">
        <v>15.4</v>
      </c>
      <c r="D399" s="57">
        <v>15.57</v>
      </c>
      <c r="E399" s="57">
        <v>30.97</v>
      </c>
      <c r="F399" s="24">
        <v>9</v>
      </c>
      <c r="G399" s="24">
        <v>7</v>
      </c>
      <c r="H399" s="24">
        <v>16</v>
      </c>
      <c r="I399" s="24">
        <v>162</v>
      </c>
      <c r="J399" s="24">
        <v>104</v>
      </c>
      <c r="K399" s="24">
        <v>266</v>
      </c>
    </row>
    <row r="400" spans="2:11" x14ac:dyDescent="0.35">
      <c r="B400" s="22">
        <v>397</v>
      </c>
      <c r="C400" s="57">
        <v>16.399999999999999</v>
      </c>
      <c r="D400" s="57">
        <v>18.63</v>
      </c>
      <c r="E400" s="57">
        <v>35.03</v>
      </c>
      <c r="F400" s="24">
        <v>6</v>
      </c>
      <c r="G400" s="24">
        <v>5</v>
      </c>
      <c r="H400" s="24">
        <v>11</v>
      </c>
      <c r="I400" s="24">
        <v>183</v>
      </c>
      <c r="J400" s="24">
        <v>155</v>
      </c>
      <c r="K400" s="24">
        <v>338</v>
      </c>
    </row>
    <row r="401" spans="2:11" x14ac:dyDescent="0.35">
      <c r="B401" s="22">
        <v>398</v>
      </c>
      <c r="C401" s="57">
        <v>19.399999999999999</v>
      </c>
      <c r="D401" s="57">
        <v>18.270000000000003</v>
      </c>
      <c r="E401" s="57">
        <v>37.67</v>
      </c>
      <c r="F401" s="24">
        <v>9</v>
      </c>
      <c r="G401" s="24">
        <v>12</v>
      </c>
      <c r="H401" s="24">
        <v>21</v>
      </c>
      <c r="I401" s="24">
        <v>270</v>
      </c>
      <c r="J401" s="24">
        <v>142</v>
      </c>
      <c r="K401" s="24">
        <v>412</v>
      </c>
    </row>
    <row r="402" spans="2:11" x14ac:dyDescent="0.35">
      <c r="B402" s="22">
        <v>399</v>
      </c>
      <c r="C402" s="57">
        <v>17.5</v>
      </c>
      <c r="D402" s="57">
        <v>16.380000000000003</v>
      </c>
      <c r="E402" s="57">
        <v>33.880000000000003</v>
      </c>
      <c r="F402" s="24">
        <v>6</v>
      </c>
      <c r="G402" s="24">
        <v>10</v>
      </c>
      <c r="H402" s="24">
        <v>16</v>
      </c>
      <c r="I402" s="24">
        <v>224</v>
      </c>
      <c r="J402" s="24">
        <v>167</v>
      </c>
      <c r="K402" s="24">
        <v>391</v>
      </c>
    </row>
    <row r="403" spans="2:11" x14ac:dyDescent="0.35">
      <c r="B403" s="22">
        <v>400</v>
      </c>
      <c r="C403" s="57">
        <v>17.299999999999997</v>
      </c>
      <c r="D403" s="57">
        <v>17.009999999999998</v>
      </c>
      <c r="E403" s="57">
        <v>34.309999999999995</v>
      </c>
      <c r="F403" s="24">
        <v>5</v>
      </c>
      <c r="G403" s="24">
        <v>10</v>
      </c>
      <c r="H403" s="24">
        <v>15</v>
      </c>
      <c r="I403" s="24">
        <v>208</v>
      </c>
      <c r="J403" s="24">
        <v>247</v>
      </c>
      <c r="K403" s="24">
        <v>455</v>
      </c>
    </row>
    <row r="404" spans="2:11" x14ac:dyDescent="0.35">
      <c r="B404" s="22">
        <v>401</v>
      </c>
      <c r="C404" s="57">
        <v>18.600000000000001</v>
      </c>
      <c r="D404" s="57">
        <v>15.030000000000001</v>
      </c>
      <c r="E404" s="57">
        <v>33.630000000000003</v>
      </c>
      <c r="F404" s="24">
        <v>9</v>
      </c>
      <c r="G404" s="24">
        <v>7</v>
      </c>
      <c r="H404" s="24">
        <v>16</v>
      </c>
      <c r="I404" s="24">
        <v>150</v>
      </c>
      <c r="J404" s="24">
        <v>145</v>
      </c>
      <c r="K404" s="24">
        <v>295</v>
      </c>
    </row>
    <row r="405" spans="2:11" x14ac:dyDescent="0.35">
      <c r="B405" s="22">
        <v>402</v>
      </c>
      <c r="C405" s="57">
        <v>16.399999999999999</v>
      </c>
      <c r="D405" s="57">
        <v>18.990000000000002</v>
      </c>
      <c r="E405" s="57">
        <v>35.39</v>
      </c>
      <c r="F405" s="24">
        <v>8</v>
      </c>
      <c r="G405" s="24">
        <v>10</v>
      </c>
      <c r="H405" s="24">
        <v>18</v>
      </c>
      <c r="I405" s="24">
        <v>143</v>
      </c>
      <c r="J405" s="24">
        <v>142</v>
      </c>
      <c r="K405" s="24">
        <v>285</v>
      </c>
    </row>
    <row r="406" spans="2:11" x14ac:dyDescent="0.35">
      <c r="B406" s="22">
        <v>403</v>
      </c>
      <c r="C406" s="57">
        <v>20.5</v>
      </c>
      <c r="D406" s="57">
        <v>18</v>
      </c>
      <c r="E406" s="57">
        <v>38.5</v>
      </c>
      <c r="F406" s="24">
        <v>7</v>
      </c>
      <c r="G406" s="24">
        <v>7</v>
      </c>
      <c r="H406" s="24">
        <v>14</v>
      </c>
      <c r="I406" s="24">
        <v>145</v>
      </c>
      <c r="J406" s="24">
        <v>170</v>
      </c>
      <c r="K406" s="24">
        <v>315</v>
      </c>
    </row>
    <row r="407" spans="2:11" x14ac:dyDescent="0.35">
      <c r="B407" s="22">
        <v>404</v>
      </c>
      <c r="C407" s="57">
        <v>18.8</v>
      </c>
      <c r="D407" s="57">
        <v>18.899999999999999</v>
      </c>
      <c r="E407" s="57">
        <v>37.700000000000003</v>
      </c>
      <c r="F407" s="24">
        <v>14</v>
      </c>
      <c r="G407" s="24">
        <v>10</v>
      </c>
      <c r="H407" s="24">
        <v>24</v>
      </c>
      <c r="I407" s="24">
        <v>114</v>
      </c>
      <c r="J407" s="24">
        <v>194</v>
      </c>
      <c r="K407" s="24">
        <v>308</v>
      </c>
    </row>
    <row r="408" spans="2:11" x14ac:dyDescent="0.35">
      <c r="B408" s="22">
        <v>405</v>
      </c>
      <c r="C408" s="57">
        <v>19.2</v>
      </c>
      <c r="D408" s="57">
        <v>18.810000000000002</v>
      </c>
      <c r="E408" s="57">
        <v>38.010000000000005</v>
      </c>
      <c r="F408" s="24">
        <v>8</v>
      </c>
      <c r="G408" s="24">
        <v>7</v>
      </c>
      <c r="H408" s="24">
        <v>15</v>
      </c>
      <c r="I408" s="24">
        <v>212</v>
      </c>
      <c r="J408" s="24">
        <v>114</v>
      </c>
      <c r="K408" s="24">
        <v>326</v>
      </c>
    </row>
    <row r="409" spans="2:11" x14ac:dyDescent="0.35">
      <c r="B409" s="22">
        <v>406</v>
      </c>
      <c r="C409" s="57">
        <v>16.799999999999997</v>
      </c>
      <c r="D409" s="57">
        <v>16.740000000000002</v>
      </c>
      <c r="E409" s="57">
        <v>33.54</v>
      </c>
      <c r="F409" s="24">
        <v>7</v>
      </c>
      <c r="G409" s="24">
        <v>12</v>
      </c>
      <c r="H409" s="24">
        <v>19</v>
      </c>
      <c r="I409" s="24">
        <v>129</v>
      </c>
      <c r="J409" s="24">
        <v>98</v>
      </c>
      <c r="K409" s="24">
        <v>227</v>
      </c>
    </row>
    <row r="410" spans="2:11" x14ac:dyDescent="0.35">
      <c r="B410" s="22">
        <v>407</v>
      </c>
      <c r="C410" s="57">
        <v>18</v>
      </c>
      <c r="D410" s="57">
        <v>15.030000000000001</v>
      </c>
      <c r="E410" s="57">
        <v>33.03</v>
      </c>
      <c r="F410" s="24">
        <v>8</v>
      </c>
      <c r="G410" s="24">
        <v>8</v>
      </c>
      <c r="H410" s="24">
        <v>16</v>
      </c>
      <c r="I410" s="24">
        <v>131</v>
      </c>
      <c r="J410" s="24">
        <v>110</v>
      </c>
      <c r="K410" s="24">
        <v>241</v>
      </c>
    </row>
    <row r="411" spans="2:11" x14ac:dyDescent="0.35">
      <c r="B411" s="22">
        <v>408</v>
      </c>
      <c r="C411" s="57">
        <v>22.5</v>
      </c>
      <c r="D411" s="57">
        <v>15.84</v>
      </c>
      <c r="E411" s="57">
        <v>38.340000000000003</v>
      </c>
      <c r="F411" s="24">
        <v>13</v>
      </c>
      <c r="G411" s="24">
        <v>10</v>
      </c>
      <c r="H411" s="24">
        <v>23</v>
      </c>
      <c r="I411" s="24">
        <v>217</v>
      </c>
      <c r="J411" s="24">
        <v>179</v>
      </c>
      <c r="K411" s="24">
        <v>396</v>
      </c>
    </row>
    <row r="412" spans="2:11" x14ac:dyDescent="0.35">
      <c r="B412" s="22">
        <v>409</v>
      </c>
      <c r="C412" s="57">
        <v>19.2</v>
      </c>
      <c r="D412" s="57">
        <v>18.54</v>
      </c>
      <c r="E412" s="57">
        <v>37.739999999999995</v>
      </c>
      <c r="F412" s="24">
        <v>12</v>
      </c>
      <c r="G412" s="24">
        <v>6</v>
      </c>
      <c r="H412" s="24">
        <v>18</v>
      </c>
      <c r="I412" s="24">
        <v>153</v>
      </c>
      <c r="J412" s="24">
        <v>79</v>
      </c>
      <c r="K412" s="24">
        <v>232</v>
      </c>
    </row>
    <row r="413" spans="2:11" x14ac:dyDescent="0.35">
      <c r="B413" s="22">
        <v>410</v>
      </c>
      <c r="C413" s="57">
        <v>18</v>
      </c>
      <c r="D413" s="57">
        <v>16.11</v>
      </c>
      <c r="E413" s="57">
        <v>34.11</v>
      </c>
      <c r="F413" s="24">
        <v>9</v>
      </c>
      <c r="G413" s="24">
        <v>11</v>
      </c>
      <c r="H413" s="24">
        <v>20</v>
      </c>
      <c r="I413" s="24">
        <v>188</v>
      </c>
      <c r="J413" s="24">
        <v>138</v>
      </c>
      <c r="K413" s="24">
        <v>326</v>
      </c>
    </row>
    <row r="414" spans="2:11" x14ac:dyDescent="0.35">
      <c r="B414" s="22">
        <v>411</v>
      </c>
      <c r="C414" s="57">
        <v>18.700000000000003</v>
      </c>
      <c r="D414" s="57">
        <v>14.940000000000001</v>
      </c>
      <c r="E414" s="57">
        <v>33.64</v>
      </c>
      <c r="F414" s="24">
        <v>6</v>
      </c>
      <c r="G414" s="24">
        <v>8</v>
      </c>
      <c r="H414" s="24">
        <v>14</v>
      </c>
      <c r="I414" s="24">
        <v>186</v>
      </c>
      <c r="J414" s="24">
        <v>110</v>
      </c>
      <c r="K414" s="24">
        <v>296</v>
      </c>
    </row>
    <row r="415" spans="2:11" x14ac:dyDescent="0.35">
      <c r="B415" s="22">
        <v>412</v>
      </c>
      <c r="C415" s="57">
        <v>18</v>
      </c>
      <c r="D415" s="57">
        <v>14.22</v>
      </c>
      <c r="E415" s="57">
        <v>32.22</v>
      </c>
      <c r="F415" s="24">
        <v>13</v>
      </c>
      <c r="G415" s="24">
        <v>12</v>
      </c>
      <c r="H415" s="24">
        <v>25</v>
      </c>
      <c r="I415" s="24">
        <v>220</v>
      </c>
      <c r="J415" s="24">
        <v>121</v>
      </c>
      <c r="K415" s="24">
        <v>341</v>
      </c>
    </row>
    <row r="416" spans="2:11" x14ac:dyDescent="0.35">
      <c r="B416" s="22">
        <v>413</v>
      </c>
      <c r="C416" s="57">
        <v>17.600000000000001</v>
      </c>
      <c r="D416" s="57">
        <v>17.82</v>
      </c>
      <c r="E416" s="57">
        <v>35.42</v>
      </c>
      <c r="F416" s="24">
        <v>9</v>
      </c>
      <c r="G416" s="24">
        <v>16</v>
      </c>
      <c r="H416" s="24">
        <v>25</v>
      </c>
      <c r="I416" s="24">
        <v>128</v>
      </c>
      <c r="J416" s="24">
        <v>158</v>
      </c>
      <c r="K416" s="24">
        <v>286</v>
      </c>
    </row>
    <row r="417" spans="2:11" x14ac:dyDescent="0.35">
      <c r="B417" s="22">
        <v>414</v>
      </c>
      <c r="C417" s="57">
        <v>19.799999999999997</v>
      </c>
      <c r="D417" s="57">
        <v>18.36</v>
      </c>
      <c r="E417" s="57">
        <v>38.159999999999997</v>
      </c>
      <c r="F417" s="24">
        <v>12</v>
      </c>
      <c r="G417" s="24">
        <v>13</v>
      </c>
      <c r="H417" s="24">
        <v>25</v>
      </c>
      <c r="I417" s="24">
        <v>119</v>
      </c>
      <c r="J417" s="24">
        <v>186</v>
      </c>
      <c r="K417" s="24">
        <v>305</v>
      </c>
    </row>
    <row r="418" spans="2:11" x14ac:dyDescent="0.35">
      <c r="B418" s="22">
        <v>415</v>
      </c>
      <c r="C418" s="57">
        <v>19.100000000000001</v>
      </c>
      <c r="D418" s="57">
        <v>15.57</v>
      </c>
      <c r="E418" s="57">
        <v>34.67</v>
      </c>
      <c r="F418" s="24">
        <v>5</v>
      </c>
      <c r="G418" s="24">
        <v>8</v>
      </c>
      <c r="H418" s="24">
        <v>13</v>
      </c>
      <c r="I418" s="24">
        <v>135</v>
      </c>
      <c r="J418" s="24">
        <v>143</v>
      </c>
      <c r="K418" s="24">
        <v>278</v>
      </c>
    </row>
    <row r="419" spans="2:11" x14ac:dyDescent="0.35">
      <c r="B419" s="22">
        <v>416</v>
      </c>
      <c r="C419" s="57">
        <v>22</v>
      </c>
      <c r="D419" s="57">
        <v>19.080000000000002</v>
      </c>
      <c r="E419" s="57">
        <v>41.08</v>
      </c>
      <c r="F419" s="24">
        <v>7</v>
      </c>
      <c r="G419" s="24">
        <v>11</v>
      </c>
      <c r="H419" s="24">
        <v>18</v>
      </c>
      <c r="I419" s="24">
        <v>117</v>
      </c>
      <c r="J419" s="24">
        <v>150</v>
      </c>
      <c r="K419" s="24">
        <v>267</v>
      </c>
    </row>
    <row r="420" spans="2:11" x14ac:dyDescent="0.35">
      <c r="B420" s="22">
        <v>417</v>
      </c>
      <c r="C420" s="57">
        <v>19.5</v>
      </c>
      <c r="D420" s="57">
        <v>16.200000000000003</v>
      </c>
      <c r="E420" s="57">
        <v>35.700000000000003</v>
      </c>
      <c r="F420" s="24">
        <v>6</v>
      </c>
      <c r="G420" s="24">
        <v>10</v>
      </c>
      <c r="H420" s="24">
        <v>16</v>
      </c>
      <c r="I420" s="24">
        <v>224</v>
      </c>
      <c r="J420" s="24">
        <v>135</v>
      </c>
      <c r="K420" s="24">
        <v>359</v>
      </c>
    </row>
    <row r="421" spans="2:11" x14ac:dyDescent="0.35">
      <c r="B421" s="22">
        <v>418</v>
      </c>
      <c r="C421" s="57">
        <v>18.100000000000001</v>
      </c>
      <c r="D421" s="57">
        <v>17.91</v>
      </c>
      <c r="E421" s="57">
        <v>36.010000000000005</v>
      </c>
      <c r="F421" s="24">
        <v>8</v>
      </c>
      <c r="G421" s="24">
        <v>11</v>
      </c>
      <c r="H421" s="24">
        <v>19</v>
      </c>
      <c r="I421" s="24">
        <v>262</v>
      </c>
      <c r="J421" s="24">
        <v>121</v>
      </c>
      <c r="K421" s="24">
        <v>383</v>
      </c>
    </row>
    <row r="422" spans="2:11" x14ac:dyDescent="0.35">
      <c r="B422" s="22">
        <v>419</v>
      </c>
      <c r="C422" s="57">
        <v>23</v>
      </c>
      <c r="D422" s="57">
        <v>16.920000000000002</v>
      </c>
      <c r="E422" s="57">
        <v>39.92</v>
      </c>
      <c r="F422" s="24">
        <v>10</v>
      </c>
      <c r="G422" s="24">
        <v>8</v>
      </c>
      <c r="H422" s="24">
        <v>18</v>
      </c>
      <c r="I422" s="24">
        <v>144</v>
      </c>
      <c r="J422" s="24">
        <v>86</v>
      </c>
      <c r="K422" s="24">
        <v>230</v>
      </c>
    </row>
    <row r="423" spans="2:11" x14ac:dyDescent="0.35">
      <c r="B423" s="22">
        <v>420</v>
      </c>
      <c r="C423" s="57">
        <v>19.200000000000003</v>
      </c>
      <c r="D423" s="57">
        <v>17.459999999999997</v>
      </c>
      <c r="E423" s="57">
        <v>36.659999999999997</v>
      </c>
      <c r="F423" s="24">
        <v>9</v>
      </c>
      <c r="G423" s="24">
        <v>11</v>
      </c>
      <c r="H423" s="24">
        <v>20</v>
      </c>
      <c r="I423" s="24">
        <v>120</v>
      </c>
      <c r="J423" s="24">
        <v>156</v>
      </c>
      <c r="K423" s="24">
        <v>276</v>
      </c>
    </row>
    <row r="424" spans="2:11" x14ac:dyDescent="0.35">
      <c r="B424" s="22">
        <v>421</v>
      </c>
      <c r="C424" s="57">
        <v>21.700000000000003</v>
      </c>
      <c r="D424" s="57">
        <v>18.18</v>
      </c>
      <c r="E424" s="57">
        <v>39.880000000000003</v>
      </c>
      <c r="F424" s="24">
        <v>9</v>
      </c>
      <c r="G424" s="24">
        <v>7</v>
      </c>
      <c r="H424" s="24">
        <v>16</v>
      </c>
      <c r="I424" s="24">
        <v>136</v>
      </c>
      <c r="J424" s="24">
        <v>202</v>
      </c>
      <c r="K424" s="24">
        <v>338</v>
      </c>
    </row>
    <row r="425" spans="2:11" x14ac:dyDescent="0.35">
      <c r="B425" s="22">
        <v>422</v>
      </c>
      <c r="C425" s="57">
        <v>23.4</v>
      </c>
      <c r="D425" s="57">
        <v>17.37</v>
      </c>
      <c r="E425" s="57">
        <v>40.769999999999996</v>
      </c>
      <c r="F425" s="24">
        <v>8</v>
      </c>
      <c r="G425" s="24">
        <v>9</v>
      </c>
      <c r="H425" s="24">
        <v>17</v>
      </c>
      <c r="I425" s="24">
        <v>178</v>
      </c>
      <c r="J425" s="24">
        <v>163</v>
      </c>
      <c r="K425" s="24">
        <v>341</v>
      </c>
    </row>
    <row r="426" spans="2:11" x14ac:dyDescent="0.35">
      <c r="B426" s="22">
        <v>423</v>
      </c>
      <c r="C426" s="57">
        <v>19.600000000000001</v>
      </c>
      <c r="D426" s="57">
        <v>13.95</v>
      </c>
      <c r="E426" s="57">
        <v>33.549999999999997</v>
      </c>
      <c r="F426" s="24">
        <v>5</v>
      </c>
      <c r="G426" s="24">
        <v>7</v>
      </c>
      <c r="H426" s="24">
        <v>12</v>
      </c>
      <c r="I426" s="24">
        <v>159</v>
      </c>
      <c r="J426" s="24">
        <v>109</v>
      </c>
      <c r="K426" s="24">
        <v>268</v>
      </c>
    </row>
    <row r="427" spans="2:11" x14ac:dyDescent="0.35">
      <c r="B427" s="22">
        <v>424</v>
      </c>
      <c r="C427" s="57">
        <v>19.899999999999999</v>
      </c>
      <c r="D427" s="57">
        <v>16.11</v>
      </c>
      <c r="E427" s="57">
        <v>36.01</v>
      </c>
      <c r="F427" s="24">
        <v>10</v>
      </c>
      <c r="G427" s="24">
        <v>7</v>
      </c>
      <c r="H427" s="24">
        <v>17</v>
      </c>
      <c r="I427" s="24">
        <v>129</v>
      </c>
      <c r="J427" s="24">
        <v>95</v>
      </c>
      <c r="K427" s="24">
        <v>224</v>
      </c>
    </row>
    <row r="428" spans="2:11" x14ac:dyDescent="0.35">
      <c r="B428" s="22">
        <v>425</v>
      </c>
      <c r="C428" s="57">
        <v>18.8</v>
      </c>
      <c r="D428" s="57">
        <v>14.940000000000001</v>
      </c>
      <c r="E428" s="57">
        <v>33.74</v>
      </c>
      <c r="F428" s="24">
        <v>7</v>
      </c>
      <c r="G428" s="24">
        <v>11</v>
      </c>
      <c r="H428" s="24">
        <v>18</v>
      </c>
      <c r="I428" s="24">
        <v>187</v>
      </c>
      <c r="J428" s="24">
        <v>76</v>
      </c>
      <c r="K428" s="24">
        <v>263</v>
      </c>
    </row>
    <row r="429" spans="2:11" x14ac:dyDescent="0.35">
      <c r="B429" s="22">
        <v>426</v>
      </c>
      <c r="C429" s="57">
        <v>19.899999999999999</v>
      </c>
      <c r="D429" s="57">
        <v>15.21</v>
      </c>
      <c r="E429" s="57">
        <v>35.11</v>
      </c>
      <c r="F429" s="24">
        <v>7</v>
      </c>
      <c r="G429" s="24">
        <v>11</v>
      </c>
      <c r="H429" s="24">
        <v>18</v>
      </c>
      <c r="I429" s="24">
        <v>214</v>
      </c>
      <c r="J429" s="24">
        <v>94</v>
      </c>
      <c r="K429" s="24">
        <v>308</v>
      </c>
    </row>
    <row r="430" spans="2:11" x14ac:dyDescent="0.35">
      <c r="B430" s="22">
        <v>427</v>
      </c>
      <c r="C430" s="57">
        <v>21.2</v>
      </c>
      <c r="D430" s="57">
        <v>18.899999999999999</v>
      </c>
      <c r="E430" s="57">
        <v>40.099999999999994</v>
      </c>
      <c r="F430" s="24">
        <v>10</v>
      </c>
      <c r="G430" s="24">
        <v>10</v>
      </c>
      <c r="H430" s="24">
        <v>20</v>
      </c>
      <c r="I430" s="24">
        <v>187</v>
      </c>
      <c r="J430" s="24">
        <v>194</v>
      </c>
      <c r="K430" s="24">
        <v>381</v>
      </c>
    </row>
    <row r="431" spans="2:11" x14ac:dyDescent="0.35">
      <c r="B431" s="22">
        <v>428</v>
      </c>
      <c r="C431" s="57">
        <v>18.8</v>
      </c>
      <c r="D431" s="57">
        <v>15.39</v>
      </c>
      <c r="E431" s="57">
        <v>34.19</v>
      </c>
      <c r="F431" s="24">
        <v>7</v>
      </c>
      <c r="G431" s="24">
        <v>7</v>
      </c>
      <c r="H431" s="24">
        <v>14</v>
      </c>
      <c r="I431" s="24">
        <v>169</v>
      </c>
      <c r="J431" s="24">
        <v>153</v>
      </c>
      <c r="K431" s="24">
        <v>322</v>
      </c>
    </row>
    <row r="432" spans="2:11" x14ac:dyDescent="0.35">
      <c r="B432" s="22">
        <v>429</v>
      </c>
      <c r="C432" s="57">
        <v>14.600000000000001</v>
      </c>
      <c r="D432" s="57">
        <v>16.290000000000003</v>
      </c>
      <c r="E432" s="57">
        <v>30.890000000000004</v>
      </c>
      <c r="F432" s="24">
        <v>7</v>
      </c>
      <c r="G432" s="24">
        <v>8</v>
      </c>
      <c r="H432" s="24">
        <v>15</v>
      </c>
      <c r="I432" s="24">
        <v>210</v>
      </c>
      <c r="J432" s="24">
        <v>108</v>
      </c>
      <c r="K432" s="24">
        <v>318</v>
      </c>
    </row>
    <row r="433" spans="2:11" x14ac:dyDescent="0.35">
      <c r="B433" s="22">
        <v>430</v>
      </c>
      <c r="C433" s="57">
        <v>18.7</v>
      </c>
      <c r="D433" s="57">
        <v>16.02</v>
      </c>
      <c r="E433" s="57">
        <v>34.72</v>
      </c>
      <c r="F433" s="24">
        <v>12</v>
      </c>
      <c r="G433" s="24">
        <v>12</v>
      </c>
      <c r="H433" s="24">
        <v>24</v>
      </c>
      <c r="I433" s="24">
        <v>197</v>
      </c>
      <c r="J433" s="24">
        <v>126</v>
      </c>
      <c r="K433" s="24">
        <v>323</v>
      </c>
    </row>
    <row r="434" spans="2:11" x14ac:dyDescent="0.35">
      <c r="B434" s="22">
        <v>431</v>
      </c>
      <c r="C434" s="57">
        <v>22.9</v>
      </c>
      <c r="D434" s="57">
        <v>12.96</v>
      </c>
      <c r="E434" s="57">
        <v>35.86</v>
      </c>
      <c r="F434" s="24">
        <v>10</v>
      </c>
      <c r="G434" s="24">
        <v>8</v>
      </c>
      <c r="H434" s="24">
        <v>18</v>
      </c>
      <c r="I434" s="24">
        <v>182</v>
      </c>
      <c r="J434" s="24">
        <v>161</v>
      </c>
      <c r="K434" s="24">
        <v>343</v>
      </c>
    </row>
    <row r="435" spans="2:11" x14ac:dyDescent="0.35">
      <c r="B435" s="22">
        <v>432</v>
      </c>
      <c r="C435" s="57">
        <v>18.600000000000001</v>
      </c>
      <c r="D435" s="57">
        <v>13.5</v>
      </c>
      <c r="E435" s="57">
        <v>32.1</v>
      </c>
      <c r="F435" s="24">
        <v>14</v>
      </c>
      <c r="G435" s="24">
        <v>9</v>
      </c>
      <c r="H435" s="24">
        <v>23</v>
      </c>
      <c r="I435" s="24">
        <v>173</v>
      </c>
      <c r="J435" s="24">
        <v>145</v>
      </c>
      <c r="K435" s="24">
        <v>318</v>
      </c>
    </row>
    <row r="436" spans="2:11" x14ac:dyDescent="0.35">
      <c r="B436" s="22">
        <v>433</v>
      </c>
      <c r="C436" s="57">
        <v>18.5</v>
      </c>
      <c r="D436" s="57">
        <v>17.91</v>
      </c>
      <c r="E436" s="57">
        <v>36.409999999999997</v>
      </c>
      <c r="F436" s="24">
        <v>6</v>
      </c>
      <c r="G436" s="24">
        <v>8</v>
      </c>
      <c r="H436" s="24">
        <v>14</v>
      </c>
      <c r="I436" s="24">
        <v>96</v>
      </c>
      <c r="J436" s="24">
        <v>127</v>
      </c>
      <c r="K436" s="24">
        <v>223</v>
      </c>
    </row>
    <row r="437" spans="2:11" x14ac:dyDescent="0.35">
      <c r="B437" s="22">
        <v>434</v>
      </c>
      <c r="C437" s="57">
        <v>13.8</v>
      </c>
      <c r="D437" s="57">
        <v>18.630000000000003</v>
      </c>
      <c r="E437" s="57">
        <v>32.430000000000007</v>
      </c>
      <c r="F437" s="24">
        <v>6</v>
      </c>
      <c r="G437" s="24">
        <v>16</v>
      </c>
      <c r="H437" s="24">
        <v>22</v>
      </c>
      <c r="I437" s="24">
        <v>241</v>
      </c>
      <c r="J437" s="24">
        <v>157</v>
      </c>
      <c r="K437" s="24">
        <v>398</v>
      </c>
    </row>
    <row r="438" spans="2:11" x14ac:dyDescent="0.35">
      <c r="B438" s="22">
        <v>435</v>
      </c>
      <c r="C438" s="57">
        <v>15.8</v>
      </c>
      <c r="D438" s="57">
        <v>15.3</v>
      </c>
      <c r="E438" s="57">
        <v>31.1</v>
      </c>
      <c r="F438" s="24">
        <v>6</v>
      </c>
      <c r="G438" s="24">
        <v>9</v>
      </c>
      <c r="H438" s="24">
        <v>15</v>
      </c>
      <c r="I438" s="24">
        <v>166</v>
      </c>
      <c r="J438" s="24">
        <v>172</v>
      </c>
      <c r="K438" s="24">
        <v>338</v>
      </c>
    </row>
    <row r="439" spans="2:11" x14ac:dyDescent="0.35">
      <c r="B439" s="22">
        <v>436</v>
      </c>
      <c r="C439" s="57">
        <v>17.600000000000001</v>
      </c>
      <c r="D439" s="57">
        <v>19.53</v>
      </c>
      <c r="E439" s="57">
        <v>37.130000000000003</v>
      </c>
      <c r="F439" s="24">
        <v>3</v>
      </c>
      <c r="G439" s="24">
        <v>13</v>
      </c>
      <c r="H439" s="24">
        <v>16</v>
      </c>
      <c r="I439" s="24">
        <v>157</v>
      </c>
      <c r="J439" s="24">
        <v>130</v>
      </c>
      <c r="K439" s="24">
        <v>287</v>
      </c>
    </row>
    <row r="440" spans="2:11" x14ac:dyDescent="0.35">
      <c r="B440" s="22">
        <v>437</v>
      </c>
      <c r="C440" s="57">
        <v>21.4</v>
      </c>
      <c r="D440" s="57">
        <v>22.23</v>
      </c>
      <c r="E440" s="57">
        <v>43.629999999999995</v>
      </c>
      <c r="F440" s="24">
        <v>5</v>
      </c>
      <c r="G440" s="24">
        <v>6</v>
      </c>
      <c r="H440" s="24">
        <v>11</v>
      </c>
      <c r="I440" s="24">
        <v>278</v>
      </c>
      <c r="J440" s="24">
        <v>117</v>
      </c>
      <c r="K440" s="24">
        <v>395</v>
      </c>
    </row>
    <row r="441" spans="2:11" x14ac:dyDescent="0.35">
      <c r="B441" s="22">
        <v>438</v>
      </c>
      <c r="C441" s="57">
        <v>20.5</v>
      </c>
      <c r="D441" s="57">
        <v>18.36</v>
      </c>
      <c r="E441" s="57">
        <v>38.86</v>
      </c>
      <c r="F441" s="24">
        <v>12</v>
      </c>
      <c r="G441" s="24">
        <v>6</v>
      </c>
      <c r="H441" s="24">
        <v>18</v>
      </c>
      <c r="I441" s="24">
        <v>142</v>
      </c>
      <c r="J441" s="24">
        <v>125</v>
      </c>
      <c r="K441" s="24">
        <v>267</v>
      </c>
    </row>
    <row r="442" spans="2:11" x14ac:dyDescent="0.35">
      <c r="B442" s="22">
        <v>439</v>
      </c>
      <c r="C442" s="57">
        <v>18.3</v>
      </c>
      <c r="D442" s="57">
        <v>19.439999999999998</v>
      </c>
      <c r="E442" s="57">
        <v>37.739999999999995</v>
      </c>
      <c r="F442" s="24">
        <v>8</v>
      </c>
      <c r="G442" s="24">
        <v>6</v>
      </c>
      <c r="H442" s="24">
        <v>14</v>
      </c>
      <c r="I442" s="24">
        <v>208</v>
      </c>
      <c r="J442" s="24">
        <v>150</v>
      </c>
      <c r="K442" s="24">
        <v>358</v>
      </c>
    </row>
    <row r="443" spans="2:11" x14ac:dyDescent="0.35">
      <c r="B443" s="22">
        <v>440</v>
      </c>
      <c r="C443" s="57">
        <v>20.8</v>
      </c>
      <c r="D443" s="57">
        <v>16.740000000000002</v>
      </c>
      <c r="E443" s="57">
        <v>37.540000000000006</v>
      </c>
      <c r="F443" s="24">
        <v>9</v>
      </c>
      <c r="G443" s="24">
        <v>13</v>
      </c>
      <c r="H443" s="24">
        <v>22</v>
      </c>
      <c r="I443" s="24">
        <v>127</v>
      </c>
      <c r="J443" s="24">
        <v>188</v>
      </c>
      <c r="K443" s="24">
        <v>315</v>
      </c>
    </row>
    <row r="444" spans="2:11" x14ac:dyDescent="0.35">
      <c r="B444" s="22">
        <v>441</v>
      </c>
      <c r="C444" s="57">
        <v>16.3</v>
      </c>
      <c r="D444" s="57">
        <v>17.190000000000001</v>
      </c>
      <c r="E444" s="57">
        <v>33.49</v>
      </c>
      <c r="F444" s="24">
        <v>7</v>
      </c>
      <c r="G444" s="24">
        <v>7</v>
      </c>
      <c r="H444" s="24">
        <v>14</v>
      </c>
      <c r="I444" s="24">
        <v>332</v>
      </c>
      <c r="J444" s="24">
        <v>107</v>
      </c>
      <c r="K444" s="24">
        <v>439</v>
      </c>
    </row>
    <row r="445" spans="2:11" x14ac:dyDescent="0.35">
      <c r="B445" s="22">
        <v>442</v>
      </c>
      <c r="C445" s="57">
        <v>17.5</v>
      </c>
      <c r="D445" s="57">
        <v>14.760000000000002</v>
      </c>
      <c r="E445" s="57">
        <v>32.260000000000005</v>
      </c>
      <c r="F445" s="24">
        <v>8</v>
      </c>
      <c r="G445" s="24">
        <v>7</v>
      </c>
      <c r="H445" s="24">
        <v>15</v>
      </c>
      <c r="I445" s="24">
        <v>133</v>
      </c>
      <c r="J445" s="24">
        <v>125</v>
      </c>
      <c r="K445" s="24">
        <v>258</v>
      </c>
    </row>
    <row r="446" spans="2:11" x14ac:dyDescent="0.35">
      <c r="B446" s="22">
        <v>443</v>
      </c>
      <c r="C446" s="57">
        <v>20.2</v>
      </c>
      <c r="D446" s="57">
        <v>16.11</v>
      </c>
      <c r="E446" s="57">
        <v>36.31</v>
      </c>
      <c r="F446" s="24">
        <v>8</v>
      </c>
      <c r="G446" s="24">
        <v>8</v>
      </c>
      <c r="H446" s="24">
        <v>16</v>
      </c>
      <c r="I446" s="24">
        <v>87</v>
      </c>
      <c r="J446" s="24">
        <v>172</v>
      </c>
      <c r="K446" s="24">
        <v>259</v>
      </c>
    </row>
    <row r="447" spans="2:11" x14ac:dyDescent="0.35">
      <c r="B447" s="22">
        <v>444</v>
      </c>
      <c r="C447" s="57">
        <v>17.100000000000001</v>
      </c>
      <c r="D447" s="57">
        <v>18.450000000000003</v>
      </c>
      <c r="E447" s="57">
        <v>35.550000000000004</v>
      </c>
      <c r="F447" s="24">
        <v>10</v>
      </c>
      <c r="G447" s="24">
        <v>9</v>
      </c>
      <c r="H447" s="24">
        <v>19</v>
      </c>
      <c r="I447" s="24">
        <v>133</v>
      </c>
      <c r="J447" s="24">
        <v>139</v>
      </c>
      <c r="K447" s="24">
        <v>272</v>
      </c>
    </row>
    <row r="448" spans="2:11" x14ac:dyDescent="0.35">
      <c r="B448" s="22">
        <v>445</v>
      </c>
      <c r="C448" s="57">
        <v>19.700000000000003</v>
      </c>
      <c r="D448" s="57">
        <v>16.020000000000003</v>
      </c>
      <c r="E448" s="57">
        <v>35.720000000000006</v>
      </c>
      <c r="F448" s="24">
        <v>4</v>
      </c>
      <c r="G448" s="24">
        <v>9</v>
      </c>
      <c r="H448" s="24">
        <v>13</v>
      </c>
      <c r="I448" s="24">
        <v>212</v>
      </c>
      <c r="J448" s="24">
        <v>131</v>
      </c>
      <c r="K448" s="24">
        <v>343</v>
      </c>
    </row>
    <row r="449" spans="2:11" x14ac:dyDescent="0.35">
      <c r="B449" s="22">
        <v>446</v>
      </c>
      <c r="C449" s="57">
        <v>15.899999999999999</v>
      </c>
      <c r="D449" s="57">
        <v>14.31</v>
      </c>
      <c r="E449" s="57">
        <v>30.21</v>
      </c>
      <c r="F449" s="24">
        <v>14</v>
      </c>
      <c r="G449" s="24">
        <v>13</v>
      </c>
      <c r="H449" s="24">
        <v>27</v>
      </c>
      <c r="I449" s="24">
        <v>243</v>
      </c>
      <c r="J449" s="24">
        <v>133</v>
      </c>
      <c r="K449" s="24">
        <v>376</v>
      </c>
    </row>
    <row r="450" spans="2:11" x14ac:dyDescent="0.35">
      <c r="B450" s="22">
        <v>447</v>
      </c>
      <c r="C450" s="57">
        <v>19.5</v>
      </c>
      <c r="D450" s="57">
        <v>12.42</v>
      </c>
      <c r="E450" s="57">
        <v>31.92</v>
      </c>
      <c r="F450" s="24">
        <v>11</v>
      </c>
      <c r="G450" s="24">
        <v>17</v>
      </c>
      <c r="H450" s="24">
        <v>28</v>
      </c>
      <c r="I450" s="24">
        <v>131</v>
      </c>
      <c r="J450" s="24">
        <v>108</v>
      </c>
      <c r="K450" s="24">
        <v>239</v>
      </c>
    </row>
    <row r="451" spans="2:11" x14ac:dyDescent="0.35">
      <c r="B451" s="22">
        <v>448</v>
      </c>
      <c r="C451" s="57">
        <v>22.700000000000003</v>
      </c>
      <c r="D451" s="57">
        <v>16.740000000000002</v>
      </c>
      <c r="E451" s="57">
        <v>39.440000000000005</v>
      </c>
      <c r="F451" s="24">
        <v>7</v>
      </c>
      <c r="G451" s="24">
        <v>15</v>
      </c>
      <c r="H451" s="24">
        <v>22</v>
      </c>
      <c r="I451" s="24">
        <v>85</v>
      </c>
      <c r="J451" s="24">
        <v>160</v>
      </c>
      <c r="K451" s="24">
        <v>245</v>
      </c>
    </row>
    <row r="452" spans="2:11" x14ac:dyDescent="0.35">
      <c r="B452" s="22">
        <v>449</v>
      </c>
      <c r="C452" s="57">
        <v>16.600000000000001</v>
      </c>
      <c r="D452" s="57">
        <v>14.760000000000002</v>
      </c>
      <c r="E452" s="57">
        <v>31.360000000000003</v>
      </c>
      <c r="F452" s="24">
        <v>7</v>
      </c>
      <c r="G452" s="24">
        <v>12</v>
      </c>
      <c r="H452" s="24">
        <v>19</v>
      </c>
      <c r="I452" s="24">
        <v>169</v>
      </c>
      <c r="J452" s="24">
        <v>183</v>
      </c>
      <c r="K452" s="24">
        <v>352</v>
      </c>
    </row>
    <row r="453" spans="2:11" x14ac:dyDescent="0.35">
      <c r="B453" s="22">
        <v>450</v>
      </c>
      <c r="C453" s="57">
        <v>13.399999999999999</v>
      </c>
      <c r="D453" s="57">
        <v>19.62</v>
      </c>
      <c r="E453" s="57">
        <v>33.019999999999996</v>
      </c>
      <c r="F453" s="24">
        <v>9</v>
      </c>
      <c r="G453" s="24">
        <v>10</v>
      </c>
      <c r="H453" s="24">
        <v>19</v>
      </c>
      <c r="I453" s="24">
        <v>117</v>
      </c>
      <c r="J453" s="24">
        <v>234</v>
      </c>
      <c r="K453" s="24">
        <v>351</v>
      </c>
    </row>
    <row r="454" spans="2:11" x14ac:dyDescent="0.35">
      <c r="B454" s="22">
        <v>451</v>
      </c>
      <c r="C454" s="57">
        <v>17.7</v>
      </c>
      <c r="D454" s="57">
        <v>15.48</v>
      </c>
      <c r="E454" s="57">
        <v>33.18</v>
      </c>
      <c r="F454" s="24">
        <v>4</v>
      </c>
      <c r="G454" s="24">
        <v>17</v>
      </c>
      <c r="H454" s="24">
        <v>21</v>
      </c>
      <c r="I454" s="24">
        <v>164</v>
      </c>
      <c r="J454" s="24">
        <v>179</v>
      </c>
      <c r="K454" s="24">
        <v>343</v>
      </c>
    </row>
    <row r="455" spans="2:11" x14ac:dyDescent="0.35">
      <c r="B455" s="22">
        <v>452</v>
      </c>
      <c r="C455" s="57">
        <v>19.2</v>
      </c>
      <c r="D455" s="57">
        <v>18.72</v>
      </c>
      <c r="E455" s="57">
        <v>37.92</v>
      </c>
      <c r="F455" s="24">
        <v>4</v>
      </c>
      <c r="G455" s="24">
        <v>10</v>
      </c>
      <c r="H455" s="24">
        <v>14</v>
      </c>
      <c r="I455" s="24">
        <v>199</v>
      </c>
      <c r="J455" s="24">
        <v>85</v>
      </c>
      <c r="K455" s="24">
        <v>284</v>
      </c>
    </row>
    <row r="456" spans="2:11" x14ac:dyDescent="0.35">
      <c r="B456" s="22">
        <v>453</v>
      </c>
      <c r="C456" s="57">
        <v>18.399999999999999</v>
      </c>
      <c r="D456" s="57">
        <v>14.580000000000002</v>
      </c>
      <c r="E456" s="57">
        <v>32.980000000000004</v>
      </c>
      <c r="F456" s="24">
        <v>6</v>
      </c>
      <c r="G456" s="24">
        <v>7</v>
      </c>
      <c r="H456" s="24">
        <v>13</v>
      </c>
      <c r="I456" s="24">
        <v>206</v>
      </c>
      <c r="J456" s="24">
        <v>102</v>
      </c>
      <c r="K456" s="24">
        <v>308</v>
      </c>
    </row>
    <row r="457" spans="2:11" x14ac:dyDescent="0.35">
      <c r="B457" s="22">
        <v>454</v>
      </c>
      <c r="C457" s="57">
        <v>15.700000000000001</v>
      </c>
      <c r="D457" s="57">
        <v>15.209999999999999</v>
      </c>
      <c r="E457" s="57">
        <v>30.91</v>
      </c>
      <c r="F457" s="24">
        <v>3</v>
      </c>
      <c r="G457" s="24">
        <v>20</v>
      </c>
      <c r="H457" s="24">
        <v>23</v>
      </c>
      <c r="I457" s="24">
        <v>173</v>
      </c>
      <c r="J457" s="24">
        <v>72</v>
      </c>
      <c r="K457" s="24">
        <v>245</v>
      </c>
    </row>
    <row r="458" spans="2:11" x14ac:dyDescent="0.35">
      <c r="B458" s="22">
        <v>455</v>
      </c>
      <c r="C458" s="57">
        <v>14.6</v>
      </c>
      <c r="D458" s="57">
        <v>14.94</v>
      </c>
      <c r="E458" s="57">
        <v>29.54</v>
      </c>
      <c r="F458" s="24">
        <v>13</v>
      </c>
      <c r="G458" s="24">
        <v>16</v>
      </c>
      <c r="H458" s="24">
        <v>29</v>
      </c>
      <c r="I458" s="24">
        <v>205</v>
      </c>
      <c r="J458" s="24">
        <v>163</v>
      </c>
      <c r="K458" s="24">
        <v>368</v>
      </c>
    </row>
    <row r="459" spans="2:11" x14ac:dyDescent="0.35">
      <c r="B459" s="22">
        <v>456</v>
      </c>
      <c r="C459" s="57">
        <v>18.5</v>
      </c>
      <c r="D459" s="57">
        <v>14.04</v>
      </c>
      <c r="E459" s="57">
        <v>32.54</v>
      </c>
      <c r="F459" s="24">
        <v>7</v>
      </c>
      <c r="G459" s="24">
        <v>15</v>
      </c>
      <c r="H459" s="24">
        <v>22</v>
      </c>
      <c r="I459" s="24">
        <v>145</v>
      </c>
      <c r="J459" s="24">
        <v>250</v>
      </c>
      <c r="K459" s="24">
        <v>395</v>
      </c>
    </row>
    <row r="460" spans="2:11" x14ac:dyDescent="0.35">
      <c r="B460" s="22">
        <v>457</v>
      </c>
      <c r="C460" s="57">
        <v>18.600000000000001</v>
      </c>
      <c r="D460" s="57">
        <v>16.740000000000002</v>
      </c>
      <c r="E460" s="57">
        <v>35.340000000000003</v>
      </c>
      <c r="F460" s="24">
        <v>5</v>
      </c>
      <c r="G460" s="24">
        <v>12</v>
      </c>
      <c r="H460" s="24">
        <v>17</v>
      </c>
      <c r="I460" s="24">
        <v>136</v>
      </c>
      <c r="J460" s="24">
        <v>97</v>
      </c>
      <c r="K460" s="24">
        <v>233</v>
      </c>
    </row>
    <row r="461" spans="2:11" x14ac:dyDescent="0.35">
      <c r="B461" s="22">
        <v>458</v>
      </c>
      <c r="C461" s="57">
        <v>17.600000000000001</v>
      </c>
      <c r="D461" s="57">
        <v>14.850000000000001</v>
      </c>
      <c r="E461" s="57">
        <v>32.450000000000003</v>
      </c>
      <c r="F461" s="24">
        <v>5</v>
      </c>
      <c r="G461" s="24">
        <v>13</v>
      </c>
      <c r="H461" s="24">
        <v>18</v>
      </c>
      <c r="I461" s="24">
        <v>219</v>
      </c>
      <c r="J461" s="24">
        <v>163</v>
      </c>
      <c r="K461" s="24">
        <v>382</v>
      </c>
    </row>
    <row r="462" spans="2:11" x14ac:dyDescent="0.35">
      <c r="B462" s="22">
        <v>459</v>
      </c>
      <c r="C462" s="57">
        <v>19.100000000000001</v>
      </c>
      <c r="D462" s="57">
        <v>17.549999999999997</v>
      </c>
      <c r="E462" s="57">
        <v>36.65</v>
      </c>
      <c r="F462" s="24">
        <v>10</v>
      </c>
      <c r="G462" s="24">
        <v>12</v>
      </c>
      <c r="H462" s="24">
        <v>22</v>
      </c>
      <c r="I462" s="24">
        <v>152</v>
      </c>
      <c r="J462" s="24">
        <v>164</v>
      </c>
      <c r="K462" s="24">
        <v>316</v>
      </c>
    </row>
    <row r="463" spans="2:11" x14ac:dyDescent="0.35">
      <c r="B463" s="22">
        <v>460</v>
      </c>
      <c r="C463" s="57">
        <v>26.200000000000003</v>
      </c>
      <c r="D463" s="57">
        <v>17.37</v>
      </c>
      <c r="E463" s="57">
        <v>43.570000000000007</v>
      </c>
      <c r="F463" s="24">
        <v>9</v>
      </c>
      <c r="G463" s="24">
        <v>5</v>
      </c>
      <c r="H463" s="24">
        <v>14</v>
      </c>
      <c r="I463" s="24">
        <v>200</v>
      </c>
      <c r="J463" s="24">
        <v>119</v>
      </c>
      <c r="K463" s="24">
        <v>319</v>
      </c>
    </row>
    <row r="464" spans="2:11" x14ac:dyDescent="0.35">
      <c r="B464" s="22">
        <v>461</v>
      </c>
      <c r="C464" s="57">
        <v>17.799999999999997</v>
      </c>
      <c r="D464" s="57">
        <v>18.810000000000002</v>
      </c>
      <c r="E464" s="57">
        <v>36.61</v>
      </c>
      <c r="F464" s="24">
        <v>7</v>
      </c>
      <c r="G464" s="24">
        <v>17</v>
      </c>
      <c r="H464" s="24">
        <v>24</v>
      </c>
      <c r="I464" s="24">
        <v>191</v>
      </c>
      <c r="J464" s="24">
        <v>174</v>
      </c>
      <c r="K464" s="24">
        <v>365</v>
      </c>
    </row>
    <row r="465" spans="2:11" x14ac:dyDescent="0.35">
      <c r="B465" s="22">
        <v>462</v>
      </c>
      <c r="C465" s="57">
        <v>15.299999999999999</v>
      </c>
      <c r="D465" s="57">
        <v>18.720000000000002</v>
      </c>
      <c r="E465" s="57">
        <v>34.020000000000003</v>
      </c>
      <c r="F465" s="24">
        <v>4</v>
      </c>
      <c r="G465" s="24">
        <v>13</v>
      </c>
      <c r="H465" s="24">
        <v>17</v>
      </c>
      <c r="I465" s="24">
        <v>124</v>
      </c>
      <c r="J465" s="24">
        <v>185</v>
      </c>
      <c r="K465" s="24">
        <v>309</v>
      </c>
    </row>
    <row r="466" spans="2:11" x14ac:dyDescent="0.35">
      <c r="B466" s="22">
        <v>463</v>
      </c>
      <c r="C466" s="57">
        <v>15.1</v>
      </c>
      <c r="D466" s="57">
        <v>16.02</v>
      </c>
      <c r="E466" s="57">
        <v>31.119999999999997</v>
      </c>
      <c r="F466" s="24">
        <v>8</v>
      </c>
      <c r="G466" s="24">
        <v>3</v>
      </c>
      <c r="H466" s="24">
        <v>11</v>
      </c>
      <c r="I466" s="24">
        <v>151</v>
      </c>
      <c r="J466" s="24">
        <v>111</v>
      </c>
      <c r="K466" s="24">
        <v>262</v>
      </c>
    </row>
    <row r="467" spans="2:11" x14ac:dyDescent="0.35">
      <c r="B467" s="22">
        <v>464</v>
      </c>
      <c r="C467" s="57">
        <v>17.299999999999997</v>
      </c>
      <c r="D467" s="57">
        <v>14.04</v>
      </c>
      <c r="E467" s="57">
        <v>31.339999999999996</v>
      </c>
      <c r="F467" s="24">
        <v>14</v>
      </c>
      <c r="G467" s="24">
        <v>21</v>
      </c>
      <c r="H467" s="24">
        <v>35</v>
      </c>
      <c r="I467" s="24">
        <v>158</v>
      </c>
      <c r="J467" s="24">
        <v>119</v>
      </c>
      <c r="K467" s="24">
        <v>277</v>
      </c>
    </row>
    <row r="468" spans="2:11" x14ac:dyDescent="0.35">
      <c r="B468" s="22">
        <v>465</v>
      </c>
      <c r="C468" s="57">
        <v>22.4</v>
      </c>
      <c r="D468" s="57">
        <v>17.64</v>
      </c>
      <c r="E468" s="57">
        <v>40.04</v>
      </c>
      <c r="F468" s="24">
        <v>4</v>
      </c>
      <c r="G468" s="24">
        <v>11</v>
      </c>
      <c r="H468" s="24">
        <v>15</v>
      </c>
      <c r="I468" s="24">
        <v>248</v>
      </c>
      <c r="J468" s="24">
        <v>164</v>
      </c>
      <c r="K468" s="24">
        <v>412</v>
      </c>
    </row>
    <row r="469" spans="2:11" x14ac:dyDescent="0.35">
      <c r="B469" s="22">
        <v>466</v>
      </c>
      <c r="C469" s="57">
        <v>20.6</v>
      </c>
      <c r="D469" s="57">
        <v>15.84</v>
      </c>
      <c r="E469" s="57">
        <v>36.44</v>
      </c>
      <c r="F469" s="24">
        <v>8</v>
      </c>
      <c r="G469" s="24">
        <v>18</v>
      </c>
      <c r="H469" s="24">
        <v>26</v>
      </c>
      <c r="I469" s="24">
        <v>158</v>
      </c>
      <c r="J469" s="24">
        <v>144</v>
      </c>
      <c r="K469" s="24">
        <v>302</v>
      </c>
    </row>
    <row r="470" spans="2:11" x14ac:dyDescent="0.35">
      <c r="B470" s="22">
        <v>467</v>
      </c>
      <c r="C470" s="57">
        <v>19</v>
      </c>
      <c r="D470" s="57">
        <v>20.16</v>
      </c>
      <c r="E470" s="57">
        <v>39.159999999999997</v>
      </c>
      <c r="F470" s="24">
        <v>5</v>
      </c>
      <c r="G470" s="24">
        <v>9</v>
      </c>
      <c r="H470" s="24">
        <v>14</v>
      </c>
      <c r="I470" s="24">
        <v>207</v>
      </c>
      <c r="J470" s="24">
        <v>117</v>
      </c>
      <c r="K470" s="24">
        <v>324</v>
      </c>
    </row>
    <row r="471" spans="2:11" x14ac:dyDescent="0.35">
      <c r="B471" s="22">
        <v>468</v>
      </c>
      <c r="C471" s="57">
        <v>19</v>
      </c>
      <c r="D471" s="57">
        <v>18.72</v>
      </c>
      <c r="E471" s="57">
        <v>37.72</v>
      </c>
      <c r="F471" s="24">
        <v>8</v>
      </c>
      <c r="G471" s="24">
        <v>7</v>
      </c>
      <c r="H471" s="24">
        <v>15</v>
      </c>
      <c r="I471" s="24">
        <v>138</v>
      </c>
      <c r="J471" s="24">
        <v>203</v>
      </c>
      <c r="K471" s="24">
        <v>341</v>
      </c>
    </row>
    <row r="472" spans="2:11" x14ac:dyDescent="0.35">
      <c r="B472" s="22">
        <v>469</v>
      </c>
      <c r="C472" s="57">
        <v>17.7</v>
      </c>
      <c r="D472" s="57">
        <v>16.2</v>
      </c>
      <c r="E472" s="57">
        <v>33.9</v>
      </c>
      <c r="F472" s="24">
        <v>13</v>
      </c>
      <c r="G472" s="24">
        <v>10</v>
      </c>
      <c r="H472" s="24">
        <v>23</v>
      </c>
      <c r="I472" s="24">
        <v>375</v>
      </c>
      <c r="J472" s="24">
        <v>99</v>
      </c>
      <c r="K472" s="24">
        <v>474</v>
      </c>
    </row>
    <row r="473" spans="2:11" x14ac:dyDescent="0.35">
      <c r="B473" s="22">
        <v>470</v>
      </c>
      <c r="C473" s="57">
        <v>22</v>
      </c>
      <c r="D473" s="57">
        <v>15.39</v>
      </c>
      <c r="E473" s="57">
        <v>37.39</v>
      </c>
      <c r="F473" s="24">
        <v>10</v>
      </c>
      <c r="G473" s="24">
        <v>15</v>
      </c>
      <c r="H473" s="24">
        <v>25</v>
      </c>
      <c r="I473" s="24">
        <v>213</v>
      </c>
      <c r="J473" s="24">
        <v>96</v>
      </c>
      <c r="K473" s="24">
        <v>309</v>
      </c>
    </row>
    <row r="474" spans="2:11" x14ac:dyDescent="0.35">
      <c r="B474" s="22">
        <v>471</v>
      </c>
      <c r="C474" s="57">
        <v>18.100000000000001</v>
      </c>
      <c r="D474" s="57">
        <v>15.12</v>
      </c>
      <c r="E474" s="57">
        <v>33.22</v>
      </c>
      <c r="F474" s="24">
        <v>9</v>
      </c>
      <c r="G474" s="24">
        <v>6</v>
      </c>
      <c r="H474" s="24">
        <v>15</v>
      </c>
      <c r="I474" s="24">
        <v>145</v>
      </c>
      <c r="J474" s="24">
        <v>189</v>
      </c>
      <c r="K474" s="24">
        <v>334</v>
      </c>
    </row>
    <row r="475" spans="2:11" x14ac:dyDescent="0.35">
      <c r="B475" s="22">
        <v>472</v>
      </c>
      <c r="C475" s="57">
        <v>19.8</v>
      </c>
      <c r="D475" s="57">
        <v>18.090000000000003</v>
      </c>
      <c r="E475" s="57">
        <v>37.89</v>
      </c>
      <c r="F475" s="24">
        <v>5</v>
      </c>
      <c r="G475" s="24">
        <v>15</v>
      </c>
      <c r="H475" s="24">
        <v>20</v>
      </c>
      <c r="I475" s="24">
        <v>180</v>
      </c>
      <c r="J475" s="24">
        <v>130</v>
      </c>
      <c r="K475" s="24">
        <v>310</v>
      </c>
    </row>
    <row r="476" spans="2:11" x14ac:dyDescent="0.35">
      <c r="B476" s="22">
        <v>473</v>
      </c>
      <c r="C476" s="57">
        <v>18.899999999999999</v>
      </c>
      <c r="D476" s="57">
        <v>16.29</v>
      </c>
      <c r="E476" s="57">
        <v>35.19</v>
      </c>
      <c r="F476" s="24">
        <v>8</v>
      </c>
      <c r="G476" s="24">
        <v>8</v>
      </c>
      <c r="H476" s="24">
        <v>16</v>
      </c>
      <c r="I476" s="24">
        <v>145</v>
      </c>
      <c r="J476" s="24">
        <v>135</v>
      </c>
      <c r="K476" s="24">
        <v>280</v>
      </c>
    </row>
    <row r="477" spans="2:11" x14ac:dyDescent="0.35">
      <c r="B477" s="22">
        <v>474</v>
      </c>
      <c r="C477" s="57">
        <v>19.399999999999999</v>
      </c>
      <c r="D477" s="57">
        <v>15.84</v>
      </c>
      <c r="E477" s="57">
        <v>35.239999999999995</v>
      </c>
      <c r="F477" s="24">
        <v>8</v>
      </c>
      <c r="G477" s="24">
        <v>10</v>
      </c>
      <c r="H477" s="24">
        <v>18</v>
      </c>
      <c r="I477" s="24">
        <v>150</v>
      </c>
      <c r="J477" s="24">
        <v>135</v>
      </c>
      <c r="K477" s="24">
        <v>285</v>
      </c>
    </row>
    <row r="478" spans="2:11" x14ac:dyDescent="0.35">
      <c r="B478" s="22">
        <v>475</v>
      </c>
      <c r="C478" s="57">
        <v>21.1</v>
      </c>
      <c r="D478" s="57">
        <v>13.32</v>
      </c>
      <c r="E478" s="57">
        <v>34.42</v>
      </c>
      <c r="F478" s="24">
        <v>10</v>
      </c>
      <c r="G478" s="24">
        <v>8</v>
      </c>
      <c r="H478" s="24">
        <v>18</v>
      </c>
      <c r="I478" s="24">
        <v>172</v>
      </c>
      <c r="J478" s="24">
        <v>134</v>
      </c>
      <c r="K478" s="24">
        <v>306</v>
      </c>
    </row>
    <row r="479" spans="2:11" x14ac:dyDescent="0.35">
      <c r="B479" s="22">
        <v>476</v>
      </c>
      <c r="C479" s="57">
        <v>19.899999999999999</v>
      </c>
      <c r="D479" s="57">
        <v>17.190000000000001</v>
      </c>
      <c r="E479" s="57">
        <v>37.090000000000003</v>
      </c>
      <c r="F479" s="24">
        <v>8</v>
      </c>
      <c r="G479" s="24">
        <v>11</v>
      </c>
      <c r="H479" s="24">
        <v>19</v>
      </c>
      <c r="I479" s="24">
        <v>157</v>
      </c>
      <c r="J479" s="24">
        <v>150</v>
      </c>
      <c r="K479" s="24">
        <v>307</v>
      </c>
    </row>
    <row r="480" spans="2:11" x14ac:dyDescent="0.35">
      <c r="B480" s="22">
        <v>477</v>
      </c>
      <c r="C480" s="57">
        <v>18</v>
      </c>
      <c r="D480" s="57">
        <v>14.129999999999999</v>
      </c>
      <c r="E480" s="57">
        <v>32.129999999999995</v>
      </c>
      <c r="F480" s="24">
        <v>7</v>
      </c>
      <c r="G480" s="24">
        <v>5</v>
      </c>
      <c r="H480" s="24">
        <v>12</v>
      </c>
      <c r="I480" s="24">
        <v>201</v>
      </c>
      <c r="J480" s="24">
        <v>172</v>
      </c>
      <c r="K480" s="24">
        <v>373</v>
      </c>
    </row>
    <row r="481" spans="2:11" x14ac:dyDescent="0.35">
      <c r="B481" s="22">
        <v>478</v>
      </c>
      <c r="C481" s="57">
        <v>16</v>
      </c>
      <c r="D481" s="57">
        <v>15.3</v>
      </c>
      <c r="E481" s="57">
        <v>31.3</v>
      </c>
      <c r="F481" s="24">
        <v>4</v>
      </c>
      <c r="G481" s="24">
        <v>10</v>
      </c>
      <c r="H481" s="24">
        <v>14</v>
      </c>
      <c r="I481" s="24">
        <v>124</v>
      </c>
      <c r="J481" s="24">
        <v>189</v>
      </c>
      <c r="K481" s="24">
        <v>313</v>
      </c>
    </row>
    <row r="482" spans="2:11" x14ac:dyDescent="0.35">
      <c r="B482" s="22">
        <v>479</v>
      </c>
      <c r="C482" s="57">
        <v>17.600000000000001</v>
      </c>
      <c r="D482" s="57">
        <v>15.39</v>
      </c>
      <c r="E482" s="57">
        <v>32.99</v>
      </c>
      <c r="F482" s="24">
        <v>8</v>
      </c>
      <c r="G482" s="24">
        <v>14</v>
      </c>
      <c r="H482" s="24">
        <v>22</v>
      </c>
      <c r="I482" s="24">
        <v>204</v>
      </c>
      <c r="J482" s="24">
        <v>175</v>
      </c>
      <c r="K482" s="24">
        <v>379</v>
      </c>
    </row>
    <row r="483" spans="2:11" x14ac:dyDescent="0.35">
      <c r="B483" s="22">
        <v>480</v>
      </c>
      <c r="C483" s="57">
        <v>18.5</v>
      </c>
      <c r="D483" s="57">
        <v>15.750000000000002</v>
      </c>
      <c r="E483" s="57">
        <v>34.25</v>
      </c>
      <c r="F483" s="24">
        <v>11</v>
      </c>
      <c r="G483" s="24">
        <v>17</v>
      </c>
      <c r="H483" s="24">
        <v>28</v>
      </c>
      <c r="I483" s="24">
        <v>161</v>
      </c>
      <c r="J483" s="24">
        <v>148</v>
      </c>
      <c r="K483" s="24">
        <v>309</v>
      </c>
    </row>
    <row r="484" spans="2:11" x14ac:dyDescent="0.35">
      <c r="B484" s="22">
        <v>481</v>
      </c>
      <c r="C484" s="57">
        <v>19.799999999999997</v>
      </c>
      <c r="D484" s="57">
        <v>17.46</v>
      </c>
      <c r="E484" s="57">
        <v>37.26</v>
      </c>
      <c r="F484" s="24">
        <v>14</v>
      </c>
      <c r="G484" s="24">
        <v>8</v>
      </c>
      <c r="H484" s="24">
        <v>22</v>
      </c>
      <c r="I484" s="24">
        <v>163</v>
      </c>
      <c r="J484" s="24">
        <v>159</v>
      </c>
      <c r="K484" s="24">
        <v>322</v>
      </c>
    </row>
    <row r="485" spans="2:11" x14ac:dyDescent="0.35">
      <c r="B485" s="22">
        <v>482</v>
      </c>
      <c r="C485" s="57">
        <v>16.3</v>
      </c>
      <c r="D485" s="57">
        <v>14.04</v>
      </c>
      <c r="E485" s="57">
        <v>30.34</v>
      </c>
      <c r="F485" s="24">
        <v>9</v>
      </c>
      <c r="G485" s="24">
        <v>7</v>
      </c>
      <c r="H485" s="24">
        <v>16</v>
      </c>
      <c r="I485" s="24">
        <v>140</v>
      </c>
      <c r="J485" s="24">
        <v>115</v>
      </c>
      <c r="K485" s="24">
        <v>255</v>
      </c>
    </row>
    <row r="486" spans="2:11" x14ac:dyDescent="0.35">
      <c r="B486" s="22">
        <v>483</v>
      </c>
      <c r="C486" s="57">
        <v>19.100000000000001</v>
      </c>
      <c r="D486" s="57">
        <v>13.950000000000001</v>
      </c>
      <c r="E486" s="57">
        <v>33.050000000000004</v>
      </c>
      <c r="F486" s="24">
        <v>9</v>
      </c>
      <c r="G486" s="24">
        <v>11</v>
      </c>
      <c r="H486" s="24">
        <v>20</v>
      </c>
      <c r="I486" s="24">
        <v>141</v>
      </c>
      <c r="J486" s="24">
        <v>140</v>
      </c>
      <c r="K486" s="24">
        <v>281</v>
      </c>
    </row>
    <row r="487" spans="2:11" x14ac:dyDescent="0.35">
      <c r="B487" s="22">
        <v>484</v>
      </c>
      <c r="C487" s="57">
        <v>22.7</v>
      </c>
      <c r="D487" s="57">
        <v>17.46</v>
      </c>
      <c r="E487" s="57">
        <v>40.159999999999997</v>
      </c>
      <c r="F487" s="24">
        <v>9</v>
      </c>
      <c r="G487" s="24">
        <v>13</v>
      </c>
      <c r="H487" s="24">
        <v>22</v>
      </c>
      <c r="I487" s="24">
        <v>187</v>
      </c>
      <c r="J487" s="24">
        <v>143</v>
      </c>
      <c r="K487" s="24">
        <v>330</v>
      </c>
    </row>
    <row r="488" spans="2:11" x14ac:dyDescent="0.35">
      <c r="B488" s="22">
        <v>485</v>
      </c>
      <c r="C488" s="57">
        <v>16.600000000000001</v>
      </c>
      <c r="D488" s="57">
        <v>19.080000000000002</v>
      </c>
      <c r="E488" s="57">
        <v>35.680000000000007</v>
      </c>
      <c r="F488" s="24">
        <v>7</v>
      </c>
      <c r="G488" s="24">
        <v>10</v>
      </c>
      <c r="H488" s="24">
        <v>17</v>
      </c>
      <c r="I488" s="24">
        <v>149</v>
      </c>
      <c r="J488" s="24">
        <v>115</v>
      </c>
      <c r="K488" s="24">
        <v>264</v>
      </c>
    </row>
    <row r="489" spans="2:11" x14ac:dyDescent="0.35">
      <c r="B489" s="22">
        <v>486</v>
      </c>
      <c r="C489" s="57">
        <v>24.400000000000002</v>
      </c>
      <c r="D489" s="57">
        <v>14.579999999999998</v>
      </c>
      <c r="E489" s="57">
        <v>38.980000000000004</v>
      </c>
      <c r="F489" s="24">
        <v>8</v>
      </c>
      <c r="G489" s="24">
        <v>10</v>
      </c>
      <c r="H489" s="24">
        <v>18</v>
      </c>
      <c r="I489" s="24">
        <v>283</v>
      </c>
      <c r="J489" s="24">
        <v>136</v>
      </c>
      <c r="K489" s="24">
        <v>419</v>
      </c>
    </row>
    <row r="490" spans="2:11" x14ac:dyDescent="0.35">
      <c r="B490" s="22">
        <v>487</v>
      </c>
      <c r="C490" s="57">
        <v>17.100000000000001</v>
      </c>
      <c r="D490" s="57">
        <v>17.28</v>
      </c>
      <c r="E490" s="57">
        <v>34.380000000000003</v>
      </c>
      <c r="F490" s="24">
        <v>9</v>
      </c>
      <c r="G490" s="24">
        <v>11</v>
      </c>
      <c r="H490" s="24">
        <v>20</v>
      </c>
      <c r="I490" s="24">
        <v>187</v>
      </c>
      <c r="J490" s="24">
        <v>217</v>
      </c>
      <c r="K490" s="24">
        <v>404</v>
      </c>
    </row>
    <row r="491" spans="2:11" x14ac:dyDescent="0.35">
      <c r="B491" s="22">
        <v>488</v>
      </c>
      <c r="C491" s="57">
        <v>18.5</v>
      </c>
      <c r="D491" s="57">
        <v>15.3</v>
      </c>
      <c r="E491" s="57">
        <v>33.799999999999997</v>
      </c>
      <c r="F491" s="24">
        <v>2</v>
      </c>
      <c r="G491" s="24">
        <v>10</v>
      </c>
      <c r="H491" s="24">
        <v>12</v>
      </c>
      <c r="I491" s="24">
        <v>99</v>
      </c>
      <c r="J491" s="24">
        <v>115</v>
      </c>
      <c r="K491" s="24">
        <v>214</v>
      </c>
    </row>
    <row r="492" spans="2:11" x14ac:dyDescent="0.35">
      <c r="B492" s="22">
        <v>489</v>
      </c>
      <c r="C492" s="57">
        <v>17.100000000000001</v>
      </c>
      <c r="D492" s="57">
        <v>15.21</v>
      </c>
      <c r="E492" s="57">
        <v>32.31</v>
      </c>
      <c r="F492" s="24">
        <v>8</v>
      </c>
      <c r="G492" s="24">
        <v>12</v>
      </c>
      <c r="H492" s="24">
        <v>20</v>
      </c>
      <c r="I492" s="24">
        <v>143</v>
      </c>
      <c r="J492" s="24">
        <v>136</v>
      </c>
      <c r="K492" s="24">
        <v>279</v>
      </c>
    </row>
    <row r="493" spans="2:11" x14ac:dyDescent="0.35">
      <c r="B493" s="22">
        <v>490</v>
      </c>
      <c r="C493" s="57">
        <v>18.3</v>
      </c>
      <c r="D493" s="57">
        <v>15.57</v>
      </c>
      <c r="E493" s="57">
        <v>33.870000000000005</v>
      </c>
      <c r="F493" s="24">
        <v>7</v>
      </c>
      <c r="G493" s="24">
        <v>14</v>
      </c>
      <c r="H493" s="24">
        <v>21</v>
      </c>
      <c r="I493" s="24">
        <v>144</v>
      </c>
      <c r="J493" s="24">
        <v>132</v>
      </c>
      <c r="K493" s="24">
        <v>276</v>
      </c>
    </row>
    <row r="494" spans="2:11" x14ac:dyDescent="0.35">
      <c r="B494" s="22">
        <v>491</v>
      </c>
      <c r="C494" s="57">
        <v>22.299999999999997</v>
      </c>
      <c r="D494" s="57">
        <v>17.91</v>
      </c>
      <c r="E494" s="57">
        <v>40.209999999999994</v>
      </c>
      <c r="F494" s="24">
        <v>12</v>
      </c>
      <c r="G494" s="24">
        <v>8</v>
      </c>
      <c r="H494" s="24">
        <v>20</v>
      </c>
      <c r="I494" s="24">
        <v>103</v>
      </c>
      <c r="J494" s="24">
        <v>118</v>
      </c>
      <c r="K494" s="24">
        <v>221</v>
      </c>
    </row>
    <row r="495" spans="2:11" x14ac:dyDescent="0.35">
      <c r="B495" s="22">
        <v>492</v>
      </c>
      <c r="C495" s="57">
        <v>13.4</v>
      </c>
      <c r="D495" s="57">
        <v>15.03</v>
      </c>
      <c r="E495" s="57">
        <v>28.43</v>
      </c>
      <c r="F495" s="24">
        <v>12</v>
      </c>
      <c r="G495" s="24">
        <v>13</v>
      </c>
      <c r="H495" s="24">
        <v>25</v>
      </c>
      <c r="I495" s="24">
        <v>152</v>
      </c>
      <c r="J495" s="24">
        <v>206</v>
      </c>
      <c r="K495" s="24">
        <v>358</v>
      </c>
    </row>
    <row r="496" spans="2:11" x14ac:dyDescent="0.35">
      <c r="B496" s="22">
        <v>493</v>
      </c>
      <c r="C496" s="57">
        <v>17.7</v>
      </c>
      <c r="D496" s="57">
        <v>16.38</v>
      </c>
      <c r="E496" s="57">
        <v>34.08</v>
      </c>
      <c r="F496" s="24">
        <v>11</v>
      </c>
      <c r="G496" s="24">
        <v>6</v>
      </c>
      <c r="H496" s="24">
        <v>17</v>
      </c>
      <c r="I496" s="24">
        <v>211</v>
      </c>
      <c r="J496" s="24">
        <v>115</v>
      </c>
      <c r="K496" s="24">
        <v>326</v>
      </c>
    </row>
    <row r="497" spans="2:11" x14ac:dyDescent="0.35">
      <c r="B497" s="22">
        <v>494</v>
      </c>
      <c r="C497" s="57">
        <v>20.8</v>
      </c>
      <c r="D497" s="57">
        <v>21.15</v>
      </c>
      <c r="E497" s="57">
        <v>41.95</v>
      </c>
      <c r="F497" s="24">
        <v>12</v>
      </c>
      <c r="G497" s="24">
        <v>17</v>
      </c>
      <c r="H497" s="24">
        <v>29</v>
      </c>
      <c r="I497" s="24">
        <v>220</v>
      </c>
      <c r="J497" s="24">
        <v>144</v>
      </c>
      <c r="K497" s="24">
        <v>364</v>
      </c>
    </row>
    <row r="498" spans="2:11" x14ac:dyDescent="0.35">
      <c r="B498" s="22">
        <v>495</v>
      </c>
      <c r="C498" s="57">
        <v>18.8</v>
      </c>
      <c r="D498" s="57">
        <v>16.380000000000003</v>
      </c>
      <c r="E498" s="57">
        <v>35.180000000000007</v>
      </c>
      <c r="F498" s="24">
        <v>9</v>
      </c>
      <c r="G498" s="24">
        <v>6</v>
      </c>
      <c r="H498" s="24">
        <v>15</v>
      </c>
      <c r="I498" s="24">
        <v>109</v>
      </c>
      <c r="J498" s="24">
        <v>172</v>
      </c>
      <c r="K498" s="24">
        <v>281</v>
      </c>
    </row>
    <row r="499" spans="2:11" x14ac:dyDescent="0.35">
      <c r="B499" s="22">
        <v>496</v>
      </c>
      <c r="C499" s="57">
        <v>17.8</v>
      </c>
      <c r="D499" s="57">
        <v>16.740000000000002</v>
      </c>
      <c r="E499" s="57">
        <v>34.540000000000006</v>
      </c>
      <c r="F499" s="24">
        <v>8</v>
      </c>
      <c r="G499" s="24">
        <v>17</v>
      </c>
      <c r="H499" s="24">
        <v>25</v>
      </c>
      <c r="I499" s="24">
        <v>139</v>
      </c>
      <c r="J499" s="24">
        <v>138</v>
      </c>
      <c r="K499" s="24">
        <v>277</v>
      </c>
    </row>
    <row r="500" spans="2:11" x14ac:dyDescent="0.35">
      <c r="B500" s="22">
        <v>497</v>
      </c>
      <c r="C500" s="57">
        <v>15.3</v>
      </c>
      <c r="D500" s="57">
        <v>20.61</v>
      </c>
      <c r="E500" s="57">
        <v>35.909999999999997</v>
      </c>
      <c r="F500" s="24">
        <v>3</v>
      </c>
      <c r="G500" s="24">
        <v>6</v>
      </c>
      <c r="H500" s="24">
        <v>9</v>
      </c>
      <c r="I500" s="24">
        <v>258</v>
      </c>
      <c r="J500" s="24">
        <v>170</v>
      </c>
      <c r="K500" s="24">
        <v>428</v>
      </c>
    </row>
    <row r="501" spans="2:11" x14ac:dyDescent="0.35">
      <c r="B501" s="22">
        <v>498</v>
      </c>
      <c r="C501" s="57">
        <v>22.700000000000003</v>
      </c>
      <c r="D501" s="57">
        <v>15.21</v>
      </c>
      <c r="E501" s="57">
        <v>37.910000000000004</v>
      </c>
      <c r="F501" s="24">
        <v>9</v>
      </c>
      <c r="G501" s="24">
        <v>8</v>
      </c>
      <c r="H501" s="24">
        <v>17</v>
      </c>
      <c r="I501" s="24">
        <v>327</v>
      </c>
      <c r="J501" s="24">
        <v>117</v>
      </c>
      <c r="K501" s="24">
        <v>444</v>
      </c>
    </row>
    <row r="502" spans="2:11" x14ac:dyDescent="0.35">
      <c r="B502" s="22">
        <v>499</v>
      </c>
      <c r="C502" s="57">
        <v>17.3</v>
      </c>
      <c r="D502" s="57">
        <v>19.62</v>
      </c>
      <c r="E502" s="57">
        <v>36.92</v>
      </c>
      <c r="F502" s="24">
        <v>9</v>
      </c>
      <c r="G502" s="24">
        <v>7</v>
      </c>
      <c r="H502" s="24">
        <v>16</v>
      </c>
      <c r="I502" s="24">
        <v>108</v>
      </c>
      <c r="J502" s="24">
        <v>150</v>
      </c>
      <c r="K502" s="24">
        <v>258</v>
      </c>
    </row>
    <row r="503" spans="2:11" x14ac:dyDescent="0.35">
      <c r="B503" s="22">
        <v>500</v>
      </c>
      <c r="C503" s="57">
        <v>15.8</v>
      </c>
      <c r="D503" s="57">
        <v>14.76</v>
      </c>
      <c r="E503" s="57">
        <v>30.560000000000002</v>
      </c>
      <c r="F503" s="24">
        <v>9</v>
      </c>
      <c r="G503" s="24">
        <v>10</v>
      </c>
      <c r="H503" s="24">
        <v>19</v>
      </c>
      <c r="I503" s="24">
        <v>232</v>
      </c>
      <c r="J503" s="24">
        <v>166</v>
      </c>
      <c r="K503" s="24">
        <v>398</v>
      </c>
    </row>
    <row r="504" spans="2:11" x14ac:dyDescent="0.35">
      <c r="B504" s="22">
        <v>501</v>
      </c>
      <c r="C504" s="57">
        <v>17.899999999999999</v>
      </c>
      <c r="D504" s="57">
        <v>13.95</v>
      </c>
      <c r="E504" s="57">
        <v>31.849999999999998</v>
      </c>
      <c r="F504" s="24">
        <v>6</v>
      </c>
      <c r="G504" s="24">
        <v>15</v>
      </c>
      <c r="H504" s="24">
        <v>21</v>
      </c>
      <c r="I504" s="24">
        <v>241</v>
      </c>
      <c r="J504" s="24">
        <v>92</v>
      </c>
      <c r="K504" s="24">
        <v>333</v>
      </c>
    </row>
    <row r="505" spans="2:11" x14ac:dyDescent="0.35">
      <c r="B505" s="22">
        <v>502</v>
      </c>
      <c r="C505" s="57">
        <v>17.100000000000001</v>
      </c>
      <c r="D505" s="57">
        <v>18.810000000000002</v>
      </c>
      <c r="E505" s="57">
        <v>35.910000000000004</v>
      </c>
      <c r="F505" s="24">
        <v>10</v>
      </c>
      <c r="G505" s="24">
        <v>16</v>
      </c>
      <c r="H505" s="24">
        <v>26</v>
      </c>
      <c r="I505" s="24">
        <v>126</v>
      </c>
      <c r="J505" s="24">
        <v>104</v>
      </c>
      <c r="K505" s="24">
        <v>230</v>
      </c>
    </row>
    <row r="506" spans="2:11" x14ac:dyDescent="0.35">
      <c r="B506" s="22">
        <v>503</v>
      </c>
      <c r="C506" s="57">
        <v>19.399999999999999</v>
      </c>
      <c r="D506" s="57">
        <v>15.120000000000001</v>
      </c>
      <c r="E506" s="57">
        <v>34.519999999999996</v>
      </c>
      <c r="F506" s="24">
        <v>6</v>
      </c>
      <c r="G506" s="24">
        <v>9</v>
      </c>
      <c r="H506" s="24">
        <v>15</v>
      </c>
      <c r="I506" s="24">
        <v>164</v>
      </c>
      <c r="J506" s="24">
        <v>92</v>
      </c>
      <c r="K506" s="24">
        <v>256</v>
      </c>
    </row>
    <row r="507" spans="2:11" x14ac:dyDescent="0.35">
      <c r="B507" s="22">
        <v>504</v>
      </c>
      <c r="C507" s="57">
        <v>16.5</v>
      </c>
      <c r="D507" s="57">
        <v>17.46</v>
      </c>
      <c r="E507" s="57">
        <v>33.96</v>
      </c>
      <c r="F507" s="24">
        <v>7</v>
      </c>
      <c r="G507" s="24">
        <v>13</v>
      </c>
      <c r="H507" s="24">
        <v>20</v>
      </c>
      <c r="I507" s="24">
        <v>159</v>
      </c>
      <c r="J507" s="24">
        <v>167</v>
      </c>
      <c r="K507" s="24">
        <v>326</v>
      </c>
    </row>
    <row r="508" spans="2:11" x14ac:dyDescent="0.35">
      <c r="B508" s="22">
        <v>505</v>
      </c>
      <c r="C508" s="57">
        <v>16.399999999999999</v>
      </c>
      <c r="D508" s="57">
        <v>15.840000000000002</v>
      </c>
      <c r="E508" s="57">
        <v>32.24</v>
      </c>
      <c r="F508" s="24">
        <v>10</v>
      </c>
      <c r="G508" s="24">
        <v>7</v>
      </c>
      <c r="H508" s="24">
        <v>17</v>
      </c>
      <c r="I508" s="24">
        <v>119</v>
      </c>
      <c r="J508" s="24">
        <v>259</v>
      </c>
      <c r="K508" s="24">
        <v>378</v>
      </c>
    </row>
    <row r="509" spans="2:11" x14ac:dyDescent="0.35">
      <c r="B509" s="22">
        <v>506</v>
      </c>
      <c r="C509" s="57">
        <v>21.799999999999997</v>
      </c>
      <c r="D509" s="57">
        <v>20.16</v>
      </c>
      <c r="E509" s="57">
        <v>41.959999999999994</v>
      </c>
      <c r="F509" s="24">
        <v>9</v>
      </c>
      <c r="G509" s="24">
        <v>6</v>
      </c>
      <c r="H509" s="24">
        <v>15</v>
      </c>
      <c r="I509" s="24">
        <v>181</v>
      </c>
      <c r="J509" s="24">
        <v>176</v>
      </c>
      <c r="K509" s="24">
        <v>357</v>
      </c>
    </row>
    <row r="510" spans="2:11" x14ac:dyDescent="0.35">
      <c r="B510" s="22">
        <v>507</v>
      </c>
      <c r="C510" s="57">
        <v>16.399999999999999</v>
      </c>
      <c r="D510" s="57">
        <v>12.96</v>
      </c>
      <c r="E510" s="57">
        <v>29.36</v>
      </c>
      <c r="F510" s="24">
        <v>14</v>
      </c>
      <c r="G510" s="24">
        <v>9</v>
      </c>
      <c r="H510" s="24">
        <v>23</v>
      </c>
      <c r="I510" s="24">
        <v>143</v>
      </c>
      <c r="J510" s="24">
        <v>81</v>
      </c>
      <c r="K510" s="24">
        <v>224</v>
      </c>
    </row>
    <row r="511" spans="2:11" x14ac:dyDescent="0.35">
      <c r="B511" s="22">
        <v>508</v>
      </c>
      <c r="C511" s="57">
        <v>18.7</v>
      </c>
      <c r="D511" s="57">
        <v>16.2</v>
      </c>
      <c r="E511" s="57">
        <v>34.9</v>
      </c>
      <c r="F511" s="24">
        <v>8</v>
      </c>
      <c r="G511" s="24">
        <v>9</v>
      </c>
      <c r="H511" s="24">
        <v>17</v>
      </c>
      <c r="I511" s="24">
        <v>263</v>
      </c>
      <c r="J511" s="24">
        <v>149</v>
      </c>
      <c r="K511" s="24">
        <v>412</v>
      </c>
    </row>
    <row r="512" spans="2:11" x14ac:dyDescent="0.35">
      <c r="B512" s="22">
        <v>509</v>
      </c>
      <c r="C512" s="57">
        <v>17.2</v>
      </c>
      <c r="D512" s="57">
        <v>21.6</v>
      </c>
      <c r="E512" s="57">
        <v>38.799999999999997</v>
      </c>
      <c r="F512" s="24">
        <v>9</v>
      </c>
      <c r="G512" s="24">
        <v>5</v>
      </c>
      <c r="H512" s="24">
        <v>14</v>
      </c>
      <c r="I512" s="24">
        <v>265</v>
      </c>
      <c r="J512" s="24">
        <v>129</v>
      </c>
      <c r="K512" s="24">
        <v>394</v>
      </c>
    </row>
    <row r="513" spans="2:11" x14ac:dyDescent="0.35">
      <c r="B513" s="22">
        <v>510</v>
      </c>
      <c r="C513" s="57">
        <v>17.600000000000001</v>
      </c>
      <c r="D513" s="57">
        <v>22.14</v>
      </c>
      <c r="E513" s="57">
        <v>39.74</v>
      </c>
      <c r="F513" s="24">
        <v>6</v>
      </c>
      <c r="G513" s="24">
        <v>12</v>
      </c>
      <c r="H513" s="24">
        <v>18</v>
      </c>
      <c r="I513" s="24">
        <v>151</v>
      </c>
      <c r="J513" s="24">
        <v>136</v>
      </c>
      <c r="K513" s="24">
        <v>287</v>
      </c>
    </row>
    <row r="514" spans="2:11" x14ac:dyDescent="0.35">
      <c r="B514" s="22">
        <v>511</v>
      </c>
      <c r="C514" s="57">
        <v>21.6</v>
      </c>
      <c r="D514" s="57">
        <v>14.58</v>
      </c>
      <c r="E514" s="57">
        <v>36.18</v>
      </c>
      <c r="F514" s="24">
        <v>6</v>
      </c>
      <c r="G514" s="24">
        <v>8</v>
      </c>
      <c r="H514" s="24">
        <v>14</v>
      </c>
      <c r="I514" s="24">
        <v>161</v>
      </c>
      <c r="J514" s="24">
        <v>155</v>
      </c>
      <c r="K514" s="24">
        <v>316</v>
      </c>
    </row>
    <row r="515" spans="2:11" x14ac:dyDescent="0.35">
      <c r="B515" s="22">
        <v>512</v>
      </c>
      <c r="C515" s="57">
        <v>18</v>
      </c>
      <c r="D515" s="57">
        <v>18.899999999999999</v>
      </c>
      <c r="E515" s="57">
        <v>36.9</v>
      </c>
      <c r="F515" s="24">
        <v>8</v>
      </c>
      <c r="G515" s="24">
        <v>10</v>
      </c>
      <c r="H515" s="24">
        <v>18</v>
      </c>
      <c r="I515" s="24">
        <v>161</v>
      </c>
      <c r="J515" s="24">
        <v>135</v>
      </c>
      <c r="K515" s="24">
        <v>296</v>
      </c>
    </row>
    <row r="516" spans="2:11" x14ac:dyDescent="0.35">
      <c r="B516" s="22">
        <v>513</v>
      </c>
      <c r="C516" s="57">
        <v>16.600000000000001</v>
      </c>
      <c r="D516" s="57">
        <v>16.740000000000002</v>
      </c>
      <c r="E516" s="57">
        <v>33.340000000000003</v>
      </c>
      <c r="F516" s="24">
        <v>4</v>
      </c>
      <c r="G516" s="24">
        <v>12</v>
      </c>
      <c r="H516" s="24">
        <v>16</v>
      </c>
      <c r="I516" s="24">
        <v>190</v>
      </c>
      <c r="J516" s="24">
        <v>184</v>
      </c>
      <c r="K516" s="24">
        <v>374</v>
      </c>
    </row>
    <row r="517" spans="2:11" x14ac:dyDescent="0.35">
      <c r="B517" s="22">
        <v>514</v>
      </c>
      <c r="C517" s="57">
        <v>21.5</v>
      </c>
      <c r="D517" s="57">
        <v>17.28</v>
      </c>
      <c r="E517" s="57">
        <v>38.78</v>
      </c>
      <c r="F517" s="24">
        <v>10</v>
      </c>
      <c r="G517" s="24">
        <v>12</v>
      </c>
      <c r="H517" s="24">
        <v>22</v>
      </c>
      <c r="I517" s="24">
        <v>167</v>
      </c>
      <c r="J517" s="24">
        <v>126</v>
      </c>
      <c r="K517" s="24">
        <v>293</v>
      </c>
    </row>
    <row r="518" spans="2:11" x14ac:dyDescent="0.35">
      <c r="B518" s="22">
        <v>515</v>
      </c>
      <c r="C518" s="57">
        <v>22</v>
      </c>
      <c r="D518" s="57">
        <v>14.58</v>
      </c>
      <c r="E518" s="57">
        <v>36.58</v>
      </c>
      <c r="F518" s="24">
        <v>12</v>
      </c>
      <c r="G518" s="24">
        <v>9</v>
      </c>
      <c r="H518" s="24">
        <v>21</v>
      </c>
      <c r="I518" s="24">
        <v>144</v>
      </c>
      <c r="J518" s="24">
        <v>114</v>
      </c>
      <c r="K518" s="24">
        <v>258</v>
      </c>
    </row>
    <row r="519" spans="2:11" x14ac:dyDescent="0.35">
      <c r="B519" s="22">
        <v>516</v>
      </c>
      <c r="C519" s="57">
        <v>21.6</v>
      </c>
      <c r="D519" s="57">
        <v>15.39</v>
      </c>
      <c r="E519" s="57">
        <v>36.99</v>
      </c>
      <c r="F519" s="24">
        <v>6</v>
      </c>
      <c r="G519" s="24">
        <v>10</v>
      </c>
      <c r="H519" s="24">
        <v>16</v>
      </c>
      <c r="I519" s="24">
        <v>196</v>
      </c>
      <c r="J519" s="24">
        <v>137</v>
      </c>
      <c r="K519" s="24">
        <v>333</v>
      </c>
    </row>
    <row r="520" spans="2:11" x14ac:dyDescent="0.35">
      <c r="B520" s="22">
        <v>517</v>
      </c>
      <c r="C520" s="57">
        <v>17.100000000000001</v>
      </c>
      <c r="D520" s="57">
        <v>13.77</v>
      </c>
      <c r="E520" s="57">
        <v>30.87</v>
      </c>
      <c r="F520" s="24">
        <v>3</v>
      </c>
      <c r="G520" s="24">
        <v>10</v>
      </c>
      <c r="H520" s="24">
        <v>13</v>
      </c>
      <c r="I520" s="24">
        <v>212</v>
      </c>
      <c r="J520" s="24">
        <v>139</v>
      </c>
      <c r="K520" s="24">
        <v>351</v>
      </c>
    </row>
    <row r="521" spans="2:11" x14ac:dyDescent="0.35">
      <c r="B521" s="22">
        <v>518</v>
      </c>
      <c r="C521" s="57">
        <v>16.8</v>
      </c>
      <c r="D521" s="57">
        <v>19.259999999999998</v>
      </c>
      <c r="E521" s="57">
        <v>36.06</v>
      </c>
      <c r="F521" s="24">
        <v>11</v>
      </c>
      <c r="G521" s="24">
        <v>9</v>
      </c>
      <c r="H521" s="24">
        <v>20</v>
      </c>
      <c r="I521" s="24">
        <v>106</v>
      </c>
      <c r="J521" s="24">
        <v>207</v>
      </c>
      <c r="K521" s="24">
        <v>313</v>
      </c>
    </row>
    <row r="522" spans="2:11" x14ac:dyDescent="0.35">
      <c r="B522" s="22">
        <v>519</v>
      </c>
      <c r="C522" s="57">
        <v>16.7</v>
      </c>
      <c r="D522" s="57">
        <v>15.930000000000001</v>
      </c>
      <c r="E522" s="57">
        <v>32.630000000000003</v>
      </c>
      <c r="F522" s="24">
        <v>9</v>
      </c>
      <c r="G522" s="24">
        <v>5</v>
      </c>
      <c r="H522" s="24">
        <v>14</v>
      </c>
      <c r="I522" s="24">
        <v>145</v>
      </c>
      <c r="J522" s="24">
        <v>87</v>
      </c>
      <c r="K522" s="24">
        <v>232</v>
      </c>
    </row>
    <row r="523" spans="2:11" x14ac:dyDescent="0.35">
      <c r="B523" s="22">
        <v>520</v>
      </c>
      <c r="C523" s="57">
        <v>22.1</v>
      </c>
      <c r="D523" s="57">
        <v>14.04</v>
      </c>
      <c r="E523" s="57">
        <v>36.14</v>
      </c>
      <c r="F523" s="24">
        <v>12</v>
      </c>
      <c r="G523" s="24">
        <v>8</v>
      </c>
      <c r="H523" s="24">
        <v>20</v>
      </c>
      <c r="I523" s="24">
        <v>251</v>
      </c>
      <c r="J523" s="24">
        <v>145</v>
      </c>
      <c r="K523" s="24">
        <v>396</v>
      </c>
    </row>
    <row r="524" spans="2:11" x14ac:dyDescent="0.35">
      <c r="B524" s="22">
        <v>521</v>
      </c>
      <c r="C524" s="57">
        <v>19</v>
      </c>
      <c r="D524" s="57">
        <v>14.850000000000001</v>
      </c>
      <c r="E524" s="57">
        <v>33.85</v>
      </c>
      <c r="F524" s="24">
        <v>17</v>
      </c>
      <c r="G524" s="24">
        <v>9</v>
      </c>
      <c r="H524" s="24">
        <v>26</v>
      </c>
      <c r="I524" s="24">
        <v>168</v>
      </c>
      <c r="J524" s="24">
        <v>128</v>
      </c>
      <c r="K524" s="24">
        <v>296</v>
      </c>
    </row>
    <row r="525" spans="2:11" x14ac:dyDescent="0.35">
      <c r="B525" s="22">
        <v>522</v>
      </c>
      <c r="C525" s="57">
        <v>13.1</v>
      </c>
      <c r="D525" s="57">
        <v>17.73</v>
      </c>
      <c r="E525" s="57">
        <v>30.83</v>
      </c>
      <c r="F525" s="24">
        <v>9</v>
      </c>
      <c r="G525" s="24">
        <v>12</v>
      </c>
      <c r="H525" s="24">
        <v>21</v>
      </c>
      <c r="I525" s="24">
        <v>240</v>
      </c>
      <c r="J525" s="24">
        <v>128</v>
      </c>
      <c r="K525" s="24">
        <v>368</v>
      </c>
    </row>
    <row r="526" spans="2:11" x14ac:dyDescent="0.35">
      <c r="B526" s="22">
        <v>523</v>
      </c>
      <c r="C526" s="57">
        <v>16.399999999999999</v>
      </c>
      <c r="D526" s="57">
        <v>16.649999999999999</v>
      </c>
      <c r="E526" s="57">
        <v>33.049999999999997</v>
      </c>
      <c r="F526" s="24">
        <v>9</v>
      </c>
      <c r="G526" s="24">
        <v>9</v>
      </c>
      <c r="H526" s="24">
        <v>18</v>
      </c>
      <c r="I526" s="24">
        <v>211</v>
      </c>
      <c r="J526" s="24">
        <v>190</v>
      </c>
      <c r="K526" s="24">
        <v>401</v>
      </c>
    </row>
    <row r="527" spans="2:11" x14ac:dyDescent="0.35">
      <c r="B527" s="22">
        <v>524</v>
      </c>
      <c r="C527" s="57">
        <v>19.8</v>
      </c>
      <c r="D527" s="57">
        <v>17.73</v>
      </c>
      <c r="E527" s="57">
        <v>37.53</v>
      </c>
      <c r="F527" s="24">
        <v>7</v>
      </c>
      <c r="G527" s="24">
        <v>5</v>
      </c>
      <c r="H527" s="24">
        <v>12</v>
      </c>
      <c r="I527" s="24">
        <v>122</v>
      </c>
      <c r="J527" s="24">
        <v>125</v>
      </c>
      <c r="K527" s="24">
        <v>247</v>
      </c>
    </row>
    <row r="528" spans="2:11" x14ac:dyDescent="0.35">
      <c r="B528" s="22">
        <v>525</v>
      </c>
      <c r="C528" s="57">
        <v>18.399999999999999</v>
      </c>
      <c r="D528" s="57">
        <v>13.32</v>
      </c>
      <c r="E528" s="57">
        <v>31.72</v>
      </c>
      <c r="F528" s="24">
        <v>8</v>
      </c>
      <c r="G528" s="24">
        <v>10</v>
      </c>
      <c r="H528" s="24">
        <v>18</v>
      </c>
      <c r="I528" s="24">
        <v>159</v>
      </c>
      <c r="J528" s="24">
        <v>87</v>
      </c>
      <c r="K528" s="24">
        <v>246</v>
      </c>
    </row>
    <row r="529" spans="2:11" x14ac:dyDescent="0.35">
      <c r="B529" s="22">
        <v>526</v>
      </c>
      <c r="C529" s="57">
        <v>15.8</v>
      </c>
      <c r="D529" s="57">
        <v>17.73</v>
      </c>
      <c r="E529" s="57">
        <v>33.53</v>
      </c>
      <c r="F529" s="24">
        <v>4</v>
      </c>
      <c r="G529" s="24">
        <v>5</v>
      </c>
      <c r="H529" s="24">
        <v>9</v>
      </c>
      <c r="I529" s="24">
        <v>182</v>
      </c>
      <c r="J529" s="24">
        <v>119</v>
      </c>
      <c r="K529" s="24">
        <v>301</v>
      </c>
    </row>
    <row r="530" spans="2:11" x14ac:dyDescent="0.35">
      <c r="B530" s="22">
        <v>527</v>
      </c>
      <c r="C530" s="57">
        <v>20.5</v>
      </c>
      <c r="D530" s="57">
        <v>17.55</v>
      </c>
      <c r="E530" s="57">
        <v>38.049999999999997</v>
      </c>
      <c r="F530" s="24">
        <v>11</v>
      </c>
      <c r="G530" s="24">
        <v>7</v>
      </c>
      <c r="H530" s="24">
        <v>18</v>
      </c>
      <c r="I530" s="24">
        <v>203</v>
      </c>
      <c r="J530" s="24">
        <v>74</v>
      </c>
      <c r="K530" s="24">
        <v>277</v>
      </c>
    </row>
    <row r="531" spans="2:11" x14ac:dyDescent="0.35">
      <c r="B531" s="22">
        <v>528</v>
      </c>
      <c r="C531" s="57">
        <v>18.8</v>
      </c>
      <c r="D531" s="57">
        <v>17.100000000000001</v>
      </c>
      <c r="E531" s="57">
        <v>35.900000000000006</v>
      </c>
      <c r="F531" s="24">
        <v>5</v>
      </c>
      <c r="G531" s="24">
        <v>13</v>
      </c>
      <c r="H531" s="24">
        <v>18</v>
      </c>
      <c r="I531" s="24">
        <v>122</v>
      </c>
      <c r="J531" s="24">
        <v>142</v>
      </c>
      <c r="K531" s="24">
        <v>264</v>
      </c>
    </row>
    <row r="532" spans="2:11" x14ac:dyDescent="0.35">
      <c r="B532" s="22">
        <v>529</v>
      </c>
      <c r="C532" s="57">
        <v>18.899999999999999</v>
      </c>
      <c r="D532" s="57">
        <v>15.120000000000001</v>
      </c>
      <c r="E532" s="57">
        <v>34.019999999999996</v>
      </c>
      <c r="F532" s="24">
        <v>8</v>
      </c>
      <c r="G532" s="24">
        <v>12</v>
      </c>
      <c r="H532" s="24">
        <v>20</v>
      </c>
      <c r="I532" s="24">
        <v>190</v>
      </c>
      <c r="J532" s="24">
        <v>70</v>
      </c>
      <c r="K532" s="24">
        <v>260</v>
      </c>
    </row>
    <row r="533" spans="2:11" x14ac:dyDescent="0.35">
      <c r="B533" s="22">
        <v>530</v>
      </c>
      <c r="C533" s="57">
        <v>17.799999999999997</v>
      </c>
      <c r="D533" s="57">
        <v>17.28</v>
      </c>
      <c r="E533" s="57">
        <v>35.08</v>
      </c>
      <c r="F533" s="24">
        <v>14</v>
      </c>
      <c r="G533" s="24">
        <v>7</v>
      </c>
      <c r="H533" s="24">
        <v>21</v>
      </c>
      <c r="I533" s="24">
        <v>170</v>
      </c>
      <c r="J533" s="24">
        <v>129</v>
      </c>
      <c r="K533" s="24">
        <v>299</v>
      </c>
    </row>
    <row r="534" spans="2:11" x14ac:dyDescent="0.35">
      <c r="B534" s="22">
        <v>531</v>
      </c>
      <c r="C534" s="57">
        <v>22.4</v>
      </c>
      <c r="D534" s="57">
        <v>15.93</v>
      </c>
      <c r="E534" s="57">
        <v>38.33</v>
      </c>
      <c r="F534" s="24">
        <v>8</v>
      </c>
      <c r="G534" s="24">
        <v>11</v>
      </c>
      <c r="H534" s="24">
        <v>19</v>
      </c>
      <c r="I534" s="24">
        <v>243</v>
      </c>
      <c r="J534" s="24">
        <v>71</v>
      </c>
      <c r="K534" s="24">
        <v>314</v>
      </c>
    </row>
    <row r="535" spans="2:11" x14ac:dyDescent="0.35">
      <c r="B535" s="22">
        <v>532</v>
      </c>
      <c r="C535" s="57">
        <v>18.899999999999999</v>
      </c>
      <c r="D535" s="57">
        <v>15.39</v>
      </c>
      <c r="E535" s="57">
        <v>34.29</v>
      </c>
      <c r="F535" s="24">
        <v>4</v>
      </c>
      <c r="G535" s="24">
        <v>10</v>
      </c>
      <c r="H535" s="24">
        <v>14</v>
      </c>
      <c r="I535" s="24">
        <v>110</v>
      </c>
      <c r="J535" s="24">
        <v>147</v>
      </c>
      <c r="K535" s="24">
        <v>257</v>
      </c>
    </row>
    <row r="536" spans="2:11" x14ac:dyDescent="0.35">
      <c r="B536" s="22">
        <v>533</v>
      </c>
      <c r="C536" s="57">
        <v>17.2</v>
      </c>
      <c r="D536" s="57">
        <v>15.75</v>
      </c>
      <c r="E536" s="57">
        <v>32.950000000000003</v>
      </c>
      <c r="F536" s="24">
        <v>8</v>
      </c>
      <c r="G536" s="24">
        <v>8</v>
      </c>
      <c r="H536" s="24">
        <v>16</v>
      </c>
      <c r="I536" s="24">
        <v>253</v>
      </c>
      <c r="J536" s="24">
        <v>140</v>
      </c>
      <c r="K536" s="24">
        <v>393</v>
      </c>
    </row>
    <row r="537" spans="2:11" x14ac:dyDescent="0.35">
      <c r="B537" s="22">
        <v>534</v>
      </c>
      <c r="C537" s="57">
        <v>19.600000000000001</v>
      </c>
      <c r="D537" s="57">
        <v>14.850000000000001</v>
      </c>
      <c r="E537" s="57">
        <v>34.450000000000003</v>
      </c>
      <c r="F537" s="24">
        <v>6</v>
      </c>
      <c r="G537" s="24">
        <v>12</v>
      </c>
      <c r="H537" s="24">
        <v>18</v>
      </c>
      <c r="I537" s="24">
        <v>122</v>
      </c>
      <c r="J537" s="24">
        <v>144</v>
      </c>
      <c r="K537" s="24">
        <v>266</v>
      </c>
    </row>
    <row r="538" spans="2:11" x14ac:dyDescent="0.35">
      <c r="B538" s="22">
        <v>535</v>
      </c>
      <c r="C538" s="57">
        <v>21.4</v>
      </c>
      <c r="D538" s="57">
        <v>19.260000000000002</v>
      </c>
      <c r="E538" s="57">
        <v>40.659999999999997</v>
      </c>
      <c r="F538" s="24">
        <v>5</v>
      </c>
      <c r="G538" s="24">
        <v>10</v>
      </c>
      <c r="H538" s="24">
        <v>15</v>
      </c>
      <c r="I538" s="24">
        <v>156</v>
      </c>
      <c r="J538" s="24">
        <v>117</v>
      </c>
      <c r="K538" s="24">
        <v>273</v>
      </c>
    </row>
    <row r="539" spans="2:11" x14ac:dyDescent="0.35">
      <c r="B539" s="22">
        <v>536</v>
      </c>
      <c r="C539" s="57">
        <v>18.8</v>
      </c>
      <c r="D539" s="57">
        <v>15.57</v>
      </c>
      <c r="E539" s="57">
        <v>34.370000000000005</v>
      </c>
      <c r="F539" s="24">
        <v>9</v>
      </c>
      <c r="G539" s="24">
        <v>15</v>
      </c>
      <c r="H539" s="24">
        <v>24</v>
      </c>
      <c r="I539" s="24">
        <v>128</v>
      </c>
      <c r="J539" s="24">
        <v>138</v>
      </c>
      <c r="K539" s="24">
        <v>266</v>
      </c>
    </row>
    <row r="540" spans="2:11" x14ac:dyDescent="0.35">
      <c r="B540" s="22">
        <v>537</v>
      </c>
      <c r="C540" s="57">
        <v>18.3</v>
      </c>
      <c r="D540" s="57">
        <v>17.369999999999997</v>
      </c>
      <c r="E540" s="57">
        <v>35.67</v>
      </c>
      <c r="F540" s="24">
        <v>9</v>
      </c>
      <c r="G540" s="24">
        <v>7</v>
      </c>
      <c r="H540" s="24">
        <v>16</v>
      </c>
      <c r="I540" s="24">
        <v>135</v>
      </c>
      <c r="J540" s="24">
        <v>106</v>
      </c>
      <c r="K540" s="24">
        <v>241</v>
      </c>
    </row>
    <row r="541" spans="2:11" x14ac:dyDescent="0.35">
      <c r="B541" s="22">
        <v>538</v>
      </c>
      <c r="C541" s="57">
        <v>18.399999999999999</v>
      </c>
      <c r="D541" s="57">
        <v>15.39</v>
      </c>
      <c r="E541" s="57">
        <v>33.79</v>
      </c>
      <c r="F541" s="24">
        <v>10</v>
      </c>
      <c r="G541" s="24">
        <v>13</v>
      </c>
      <c r="H541" s="24">
        <v>23</v>
      </c>
      <c r="I541" s="24">
        <v>117</v>
      </c>
      <c r="J541" s="24">
        <v>114</v>
      </c>
      <c r="K541" s="24">
        <v>231</v>
      </c>
    </row>
    <row r="542" spans="2:11" x14ac:dyDescent="0.35">
      <c r="B542" s="22">
        <v>539</v>
      </c>
      <c r="C542" s="57">
        <v>19</v>
      </c>
      <c r="D542" s="57">
        <v>15.66</v>
      </c>
      <c r="E542" s="57">
        <v>34.659999999999997</v>
      </c>
      <c r="F542" s="24">
        <v>7</v>
      </c>
      <c r="G542" s="24">
        <v>10</v>
      </c>
      <c r="H542" s="24">
        <v>17</v>
      </c>
      <c r="I542" s="24">
        <v>203</v>
      </c>
      <c r="J542" s="24">
        <v>201</v>
      </c>
      <c r="K542" s="24">
        <v>404</v>
      </c>
    </row>
    <row r="543" spans="2:11" x14ac:dyDescent="0.35">
      <c r="B543" s="22">
        <v>540</v>
      </c>
      <c r="C543" s="57">
        <v>16.899999999999999</v>
      </c>
      <c r="D543" s="57">
        <v>17.100000000000001</v>
      </c>
      <c r="E543" s="57">
        <v>34</v>
      </c>
      <c r="F543" s="24">
        <v>7</v>
      </c>
      <c r="G543" s="24">
        <v>6</v>
      </c>
      <c r="H543" s="24">
        <v>13</v>
      </c>
      <c r="I543" s="24">
        <v>174</v>
      </c>
      <c r="J543" s="24">
        <v>123</v>
      </c>
      <c r="K543" s="24">
        <v>297</v>
      </c>
    </row>
    <row r="544" spans="2:11" x14ac:dyDescent="0.35">
      <c r="B544" s="22">
        <v>541</v>
      </c>
      <c r="C544" s="57">
        <v>17.8</v>
      </c>
      <c r="D544" s="57">
        <v>19.62</v>
      </c>
      <c r="E544" s="57">
        <v>37.42</v>
      </c>
      <c r="F544" s="24">
        <v>15</v>
      </c>
      <c r="G544" s="24">
        <v>7</v>
      </c>
      <c r="H544" s="24">
        <v>22</v>
      </c>
      <c r="I544" s="24">
        <v>121</v>
      </c>
      <c r="J544" s="24">
        <v>167</v>
      </c>
      <c r="K544" s="24">
        <v>288</v>
      </c>
    </row>
    <row r="545" spans="2:11" x14ac:dyDescent="0.35">
      <c r="B545" s="22">
        <v>542</v>
      </c>
      <c r="C545" s="57">
        <v>17.7</v>
      </c>
      <c r="D545" s="57">
        <v>15.84</v>
      </c>
      <c r="E545" s="57">
        <v>33.54</v>
      </c>
      <c r="F545" s="24">
        <v>6</v>
      </c>
      <c r="G545" s="24">
        <v>8</v>
      </c>
      <c r="H545" s="24">
        <v>14</v>
      </c>
      <c r="I545" s="24">
        <v>152</v>
      </c>
      <c r="J545" s="24">
        <v>124</v>
      </c>
      <c r="K545" s="24">
        <v>276</v>
      </c>
    </row>
    <row r="546" spans="2:11" x14ac:dyDescent="0.35">
      <c r="B546" s="22">
        <v>543</v>
      </c>
      <c r="C546" s="57">
        <v>20.8</v>
      </c>
      <c r="D546" s="57">
        <v>17.91</v>
      </c>
      <c r="E546" s="57">
        <v>38.71</v>
      </c>
      <c r="F546" s="24">
        <v>9</v>
      </c>
      <c r="G546" s="24">
        <v>11</v>
      </c>
      <c r="H546" s="24">
        <v>20</v>
      </c>
      <c r="I546" s="24">
        <v>198</v>
      </c>
      <c r="J546" s="24">
        <v>246</v>
      </c>
      <c r="K546" s="24">
        <v>444</v>
      </c>
    </row>
    <row r="547" spans="2:11" x14ac:dyDescent="0.35">
      <c r="B547" s="22">
        <v>544</v>
      </c>
      <c r="C547" s="57">
        <v>18.2</v>
      </c>
      <c r="D547" s="57">
        <v>16.200000000000003</v>
      </c>
      <c r="E547" s="57">
        <v>34.400000000000006</v>
      </c>
      <c r="F547" s="24">
        <v>4</v>
      </c>
      <c r="G547" s="24">
        <v>8</v>
      </c>
      <c r="H547" s="24">
        <v>12</v>
      </c>
      <c r="I547" s="24">
        <v>136</v>
      </c>
      <c r="J547" s="24">
        <v>110</v>
      </c>
      <c r="K547" s="24">
        <v>246</v>
      </c>
    </row>
    <row r="548" spans="2:11" x14ac:dyDescent="0.35">
      <c r="B548" s="22">
        <v>545</v>
      </c>
      <c r="C548" s="57">
        <v>20.399999999999999</v>
      </c>
      <c r="D548" s="57">
        <v>22.14</v>
      </c>
      <c r="E548" s="57">
        <v>42.54</v>
      </c>
      <c r="F548" s="24">
        <v>6</v>
      </c>
      <c r="G548" s="24">
        <v>9</v>
      </c>
      <c r="H548" s="24">
        <v>15</v>
      </c>
      <c r="I548" s="24">
        <v>234</v>
      </c>
      <c r="J548" s="24">
        <v>182</v>
      </c>
      <c r="K548" s="24">
        <v>416</v>
      </c>
    </row>
    <row r="549" spans="2:11" x14ac:dyDescent="0.35">
      <c r="B549" s="22">
        <v>546</v>
      </c>
      <c r="C549" s="57">
        <v>16.7</v>
      </c>
      <c r="D549" s="57">
        <v>15.21</v>
      </c>
      <c r="E549" s="57">
        <v>31.91</v>
      </c>
      <c r="F549" s="24">
        <v>8</v>
      </c>
      <c r="G549" s="24">
        <v>13</v>
      </c>
      <c r="H549" s="24">
        <v>21</v>
      </c>
      <c r="I549" s="24">
        <v>148</v>
      </c>
      <c r="J549" s="24">
        <v>258</v>
      </c>
      <c r="K549" s="24">
        <v>406</v>
      </c>
    </row>
    <row r="550" spans="2:11" x14ac:dyDescent="0.35">
      <c r="B550" s="22">
        <v>547</v>
      </c>
      <c r="C550" s="57">
        <v>20.200000000000003</v>
      </c>
      <c r="D550" s="57">
        <v>19.98</v>
      </c>
      <c r="E550" s="57">
        <v>40.180000000000007</v>
      </c>
      <c r="F550" s="24">
        <v>7</v>
      </c>
      <c r="G550" s="24">
        <v>13</v>
      </c>
      <c r="H550" s="24">
        <v>20</v>
      </c>
      <c r="I550" s="24">
        <v>131</v>
      </c>
      <c r="J550" s="24">
        <v>143</v>
      </c>
      <c r="K550" s="24">
        <v>274</v>
      </c>
    </row>
    <row r="551" spans="2:11" x14ac:dyDescent="0.35">
      <c r="B551" s="22">
        <v>548</v>
      </c>
      <c r="C551" s="57">
        <v>17.100000000000001</v>
      </c>
      <c r="D551" s="57">
        <v>17.55</v>
      </c>
      <c r="E551" s="57">
        <v>34.650000000000006</v>
      </c>
      <c r="F551" s="24">
        <v>8</v>
      </c>
      <c r="G551" s="24">
        <v>9</v>
      </c>
      <c r="H551" s="24">
        <v>17</v>
      </c>
      <c r="I551" s="24">
        <v>226</v>
      </c>
      <c r="J551" s="24">
        <v>121</v>
      </c>
      <c r="K551" s="24">
        <v>347</v>
      </c>
    </row>
    <row r="552" spans="2:11" x14ac:dyDescent="0.35">
      <c r="B552" s="22">
        <v>549</v>
      </c>
      <c r="C552" s="57">
        <v>17.799999999999997</v>
      </c>
      <c r="D552" s="57">
        <v>17.28</v>
      </c>
      <c r="E552" s="57">
        <v>35.08</v>
      </c>
      <c r="F552" s="24">
        <v>13</v>
      </c>
      <c r="G552" s="24">
        <v>13</v>
      </c>
      <c r="H552" s="24">
        <v>26</v>
      </c>
      <c r="I552" s="24">
        <v>157</v>
      </c>
      <c r="J552" s="24">
        <v>147</v>
      </c>
      <c r="K552" s="24">
        <v>304</v>
      </c>
    </row>
    <row r="553" spans="2:11" x14ac:dyDescent="0.35">
      <c r="B553" s="22">
        <v>550</v>
      </c>
      <c r="C553" s="57">
        <v>17.7</v>
      </c>
      <c r="D553" s="57">
        <v>16.649999999999999</v>
      </c>
      <c r="E553" s="57">
        <v>34.349999999999994</v>
      </c>
      <c r="F553" s="24">
        <v>18</v>
      </c>
      <c r="G553" s="24">
        <v>7</v>
      </c>
      <c r="H553" s="24">
        <v>25</v>
      </c>
      <c r="I553" s="24">
        <v>151</v>
      </c>
      <c r="J553" s="24">
        <v>110</v>
      </c>
      <c r="K553" s="24">
        <v>261</v>
      </c>
    </row>
    <row r="554" spans="2:11" x14ac:dyDescent="0.35">
      <c r="B554" s="22">
        <v>551</v>
      </c>
      <c r="C554" s="57">
        <v>22.3</v>
      </c>
      <c r="D554" s="57">
        <v>17.28</v>
      </c>
      <c r="E554" s="57">
        <v>39.58</v>
      </c>
      <c r="F554" s="24">
        <v>10</v>
      </c>
      <c r="G554" s="24">
        <v>7</v>
      </c>
      <c r="H554" s="24">
        <v>17</v>
      </c>
      <c r="I554" s="24">
        <v>117</v>
      </c>
      <c r="J554" s="24">
        <v>185</v>
      </c>
      <c r="K554" s="24">
        <v>302</v>
      </c>
    </row>
    <row r="555" spans="2:11" x14ac:dyDescent="0.35">
      <c r="B555" s="22">
        <v>552</v>
      </c>
      <c r="C555" s="57">
        <v>15.9</v>
      </c>
      <c r="D555" s="57">
        <v>12.510000000000002</v>
      </c>
      <c r="E555" s="57">
        <v>28.410000000000004</v>
      </c>
      <c r="F555" s="24">
        <v>6</v>
      </c>
      <c r="G555" s="24">
        <v>8</v>
      </c>
      <c r="H555" s="24">
        <v>14</v>
      </c>
      <c r="I555" s="24">
        <v>172</v>
      </c>
      <c r="J555" s="24">
        <v>136</v>
      </c>
      <c r="K555" s="24">
        <v>308</v>
      </c>
    </row>
    <row r="556" spans="2:11" x14ac:dyDescent="0.35">
      <c r="B556" s="22">
        <v>553</v>
      </c>
      <c r="C556" s="57">
        <v>16.100000000000001</v>
      </c>
      <c r="D556" s="57">
        <v>19.98</v>
      </c>
      <c r="E556" s="57">
        <v>36.08</v>
      </c>
      <c r="F556" s="24">
        <v>9</v>
      </c>
      <c r="G556" s="24">
        <v>12</v>
      </c>
      <c r="H556" s="24">
        <v>21</v>
      </c>
      <c r="I556" s="24">
        <v>189</v>
      </c>
      <c r="J556" s="24">
        <v>139</v>
      </c>
      <c r="K556" s="24">
        <v>328</v>
      </c>
    </row>
    <row r="557" spans="2:11" x14ac:dyDescent="0.35">
      <c r="B557" s="22">
        <v>554</v>
      </c>
      <c r="C557" s="57">
        <v>17</v>
      </c>
      <c r="D557" s="57">
        <v>15.39</v>
      </c>
      <c r="E557" s="57">
        <v>32.39</v>
      </c>
      <c r="F557" s="24">
        <v>6</v>
      </c>
      <c r="G557" s="24">
        <v>9</v>
      </c>
      <c r="H557" s="24">
        <v>15</v>
      </c>
      <c r="I557" s="24">
        <v>166</v>
      </c>
      <c r="J557" s="24">
        <v>133</v>
      </c>
      <c r="K557" s="24">
        <v>299</v>
      </c>
    </row>
    <row r="558" spans="2:11" x14ac:dyDescent="0.35">
      <c r="B558" s="22">
        <v>555</v>
      </c>
      <c r="C558" s="57">
        <v>16.2</v>
      </c>
      <c r="D558" s="57">
        <v>15.48</v>
      </c>
      <c r="E558" s="57">
        <v>31.68</v>
      </c>
      <c r="F558" s="24">
        <v>8</v>
      </c>
      <c r="G558" s="24">
        <v>7</v>
      </c>
      <c r="H558" s="24">
        <v>15</v>
      </c>
      <c r="I558" s="24">
        <v>143</v>
      </c>
      <c r="J558" s="24">
        <v>81</v>
      </c>
      <c r="K558" s="24">
        <v>224</v>
      </c>
    </row>
    <row r="559" spans="2:11" x14ac:dyDescent="0.35">
      <c r="B559" s="22">
        <v>556</v>
      </c>
      <c r="C559" s="57">
        <v>19.100000000000001</v>
      </c>
      <c r="D559" s="57">
        <v>17.82</v>
      </c>
      <c r="E559" s="57">
        <v>36.92</v>
      </c>
      <c r="F559" s="24">
        <v>8</v>
      </c>
      <c r="G559" s="24">
        <v>10</v>
      </c>
      <c r="H559" s="24">
        <v>18</v>
      </c>
      <c r="I559" s="24">
        <v>180</v>
      </c>
      <c r="J559" s="24">
        <v>124</v>
      </c>
      <c r="K559" s="24">
        <v>304</v>
      </c>
    </row>
    <row r="560" spans="2:11" x14ac:dyDescent="0.35">
      <c r="B560" s="22">
        <v>557</v>
      </c>
      <c r="C560" s="57">
        <v>18.799999999999997</v>
      </c>
      <c r="D560" s="57">
        <v>15.66</v>
      </c>
      <c r="E560" s="57">
        <v>34.459999999999994</v>
      </c>
      <c r="F560" s="24">
        <v>11</v>
      </c>
      <c r="G560" s="24">
        <v>14</v>
      </c>
      <c r="H560" s="24">
        <v>25</v>
      </c>
      <c r="I560" s="24">
        <v>146</v>
      </c>
      <c r="J560" s="24">
        <v>151</v>
      </c>
      <c r="K560" s="24">
        <v>297</v>
      </c>
    </row>
    <row r="561" spans="2:11" x14ac:dyDescent="0.35">
      <c r="B561" s="22">
        <v>558</v>
      </c>
      <c r="C561" s="57">
        <v>16.100000000000001</v>
      </c>
      <c r="D561" s="57">
        <v>17.28</v>
      </c>
      <c r="E561" s="57">
        <v>33.380000000000003</v>
      </c>
      <c r="F561" s="24">
        <v>13</v>
      </c>
      <c r="G561" s="24">
        <v>10</v>
      </c>
      <c r="H561" s="24">
        <v>23</v>
      </c>
      <c r="I561" s="24">
        <v>190</v>
      </c>
      <c r="J561" s="24">
        <v>96</v>
      </c>
      <c r="K561" s="24">
        <v>286</v>
      </c>
    </row>
    <row r="562" spans="2:11" x14ac:dyDescent="0.35">
      <c r="B562" s="22">
        <v>559</v>
      </c>
      <c r="C562" s="57">
        <v>14.5</v>
      </c>
      <c r="D562" s="57">
        <v>15.39</v>
      </c>
      <c r="E562" s="57">
        <v>29.89</v>
      </c>
      <c r="F562" s="24">
        <v>15</v>
      </c>
      <c r="G562" s="24">
        <v>9</v>
      </c>
      <c r="H562" s="24">
        <v>24</v>
      </c>
      <c r="I562" s="24">
        <v>123</v>
      </c>
      <c r="J562" s="24">
        <v>105</v>
      </c>
      <c r="K562" s="24">
        <v>228</v>
      </c>
    </row>
    <row r="563" spans="2:11" x14ac:dyDescent="0.35">
      <c r="B563" s="22">
        <v>560</v>
      </c>
      <c r="C563" s="57">
        <v>20.2</v>
      </c>
      <c r="D563" s="57">
        <v>16.11</v>
      </c>
      <c r="E563" s="57">
        <v>36.31</v>
      </c>
      <c r="F563" s="24">
        <v>5</v>
      </c>
      <c r="G563" s="24">
        <v>9</v>
      </c>
      <c r="H563" s="24">
        <v>14</v>
      </c>
      <c r="I563" s="24">
        <v>139</v>
      </c>
      <c r="J563" s="24">
        <v>129</v>
      </c>
      <c r="K563" s="24">
        <v>268</v>
      </c>
    </row>
    <row r="564" spans="2:11" x14ac:dyDescent="0.35">
      <c r="B564" s="22">
        <v>561</v>
      </c>
      <c r="C564" s="57">
        <v>20</v>
      </c>
      <c r="D564" s="57">
        <v>19.260000000000002</v>
      </c>
      <c r="E564" s="57">
        <v>39.260000000000005</v>
      </c>
      <c r="F564" s="24">
        <v>8</v>
      </c>
      <c r="G564" s="24">
        <v>7</v>
      </c>
      <c r="H564" s="24">
        <v>15</v>
      </c>
      <c r="I564" s="24">
        <v>125</v>
      </c>
      <c r="J564" s="24">
        <v>131</v>
      </c>
      <c r="K564" s="24">
        <v>256</v>
      </c>
    </row>
    <row r="565" spans="2:11" x14ac:dyDescent="0.35">
      <c r="B565" s="22">
        <v>562</v>
      </c>
      <c r="C565" s="57">
        <v>16.2</v>
      </c>
      <c r="D565" s="57">
        <v>15.75</v>
      </c>
      <c r="E565" s="57">
        <v>31.95</v>
      </c>
      <c r="F565" s="24">
        <v>5</v>
      </c>
      <c r="G565" s="24">
        <v>12</v>
      </c>
      <c r="H565" s="24">
        <v>17</v>
      </c>
      <c r="I565" s="24">
        <v>274</v>
      </c>
      <c r="J565" s="24">
        <v>93</v>
      </c>
      <c r="K565" s="24">
        <v>367</v>
      </c>
    </row>
    <row r="566" spans="2:11" x14ac:dyDescent="0.35">
      <c r="B566" s="22">
        <v>563</v>
      </c>
      <c r="C566" s="57">
        <v>18</v>
      </c>
      <c r="D566" s="57">
        <v>14.670000000000002</v>
      </c>
      <c r="E566" s="57">
        <v>32.67</v>
      </c>
      <c r="F566" s="24">
        <v>7</v>
      </c>
      <c r="G566" s="24">
        <v>13</v>
      </c>
      <c r="H566" s="24">
        <v>20</v>
      </c>
      <c r="I566" s="24">
        <v>269</v>
      </c>
      <c r="J566" s="24">
        <v>121</v>
      </c>
      <c r="K566" s="24">
        <v>390</v>
      </c>
    </row>
    <row r="567" spans="2:11" x14ac:dyDescent="0.35">
      <c r="B567" s="22">
        <v>564</v>
      </c>
      <c r="C567" s="57">
        <v>18.100000000000001</v>
      </c>
      <c r="D567" s="57">
        <v>15.66</v>
      </c>
      <c r="E567" s="57">
        <v>33.760000000000005</v>
      </c>
      <c r="F567" s="24">
        <v>11</v>
      </c>
      <c r="G567" s="24">
        <v>4</v>
      </c>
      <c r="H567" s="24">
        <v>15</v>
      </c>
      <c r="I567" s="24">
        <v>271</v>
      </c>
      <c r="J567" s="24">
        <v>129</v>
      </c>
      <c r="K567" s="24">
        <v>400</v>
      </c>
    </row>
    <row r="568" spans="2:11" x14ac:dyDescent="0.35">
      <c r="B568" s="22">
        <v>565</v>
      </c>
      <c r="C568" s="57">
        <v>15.4</v>
      </c>
      <c r="D568" s="57">
        <v>16.200000000000003</v>
      </c>
      <c r="E568" s="57">
        <v>31.6</v>
      </c>
      <c r="F568" s="24">
        <v>11</v>
      </c>
      <c r="G568" s="24">
        <v>14</v>
      </c>
      <c r="H568" s="24">
        <v>25</v>
      </c>
      <c r="I568" s="24">
        <v>320</v>
      </c>
      <c r="J568" s="24">
        <v>188</v>
      </c>
      <c r="K568" s="24">
        <v>508</v>
      </c>
    </row>
    <row r="569" spans="2:11" x14ac:dyDescent="0.35">
      <c r="B569" s="22">
        <v>566</v>
      </c>
      <c r="C569" s="57">
        <v>19.399999999999999</v>
      </c>
      <c r="D569" s="57">
        <v>13.95</v>
      </c>
      <c r="E569" s="57">
        <v>33.349999999999994</v>
      </c>
      <c r="F569" s="24">
        <v>9</v>
      </c>
      <c r="G569" s="24">
        <v>9</v>
      </c>
      <c r="H569" s="24">
        <v>18</v>
      </c>
      <c r="I569" s="24">
        <v>239</v>
      </c>
      <c r="J569" s="24">
        <v>90</v>
      </c>
      <c r="K569" s="24">
        <v>329</v>
      </c>
    </row>
    <row r="570" spans="2:11" x14ac:dyDescent="0.35">
      <c r="B570" s="22">
        <v>567</v>
      </c>
      <c r="C570" s="57">
        <v>20.2</v>
      </c>
      <c r="D570" s="57">
        <v>16.02</v>
      </c>
      <c r="E570" s="57">
        <v>36.22</v>
      </c>
      <c r="F570" s="24">
        <v>7</v>
      </c>
      <c r="G570" s="24">
        <v>9</v>
      </c>
      <c r="H570" s="24">
        <v>16</v>
      </c>
      <c r="I570" s="24">
        <v>235</v>
      </c>
      <c r="J570" s="24">
        <v>102</v>
      </c>
      <c r="K570" s="24">
        <v>337</v>
      </c>
    </row>
    <row r="571" spans="2:11" x14ac:dyDescent="0.35">
      <c r="B571" s="22">
        <v>568</v>
      </c>
      <c r="C571" s="57">
        <v>16</v>
      </c>
      <c r="D571" s="57">
        <v>16.380000000000003</v>
      </c>
      <c r="E571" s="57">
        <v>32.380000000000003</v>
      </c>
      <c r="F571" s="24">
        <v>7</v>
      </c>
      <c r="G571" s="24">
        <v>17</v>
      </c>
      <c r="H571" s="24">
        <v>24</v>
      </c>
      <c r="I571" s="24">
        <v>116</v>
      </c>
      <c r="J571" s="24">
        <v>110</v>
      </c>
      <c r="K571" s="24">
        <v>226</v>
      </c>
    </row>
    <row r="572" spans="2:11" x14ac:dyDescent="0.35">
      <c r="B572" s="22">
        <v>569</v>
      </c>
      <c r="C572" s="57">
        <v>20.2</v>
      </c>
      <c r="D572" s="57">
        <v>15.12</v>
      </c>
      <c r="E572" s="57">
        <v>35.32</v>
      </c>
      <c r="F572" s="24">
        <v>10</v>
      </c>
      <c r="G572" s="24">
        <v>11</v>
      </c>
      <c r="H572" s="24">
        <v>21</v>
      </c>
      <c r="I572" s="24">
        <v>180</v>
      </c>
      <c r="J572" s="24">
        <v>233</v>
      </c>
      <c r="K572" s="24">
        <v>413</v>
      </c>
    </row>
    <row r="573" spans="2:11" x14ac:dyDescent="0.35">
      <c r="B573" s="22">
        <v>570</v>
      </c>
      <c r="C573" s="57">
        <v>15.9</v>
      </c>
      <c r="D573" s="57">
        <v>19.350000000000001</v>
      </c>
      <c r="E573" s="57">
        <v>35.25</v>
      </c>
      <c r="F573" s="24">
        <v>12</v>
      </c>
      <c r="G573" s="24">
        <v>12</v>
      </c>
      <c r="H573" s="24">
        <v>24</v>
      </c>
      <c r="I573" s="24">
        <v>134</v>
      </c>
      <c r="J573" s="24">
        <v>97</v>
      </c>
      <c r="K573" s="24">
        <v>231</v>
      </c>
    </row>
    <row r="574" spans="2:11" x14ac:dyDescent="0.35">
      <c r="B574" s="22">
        <v>571</v>
      </c>
      <c r="C574" s="57">
        <v>14.5</v>
      </c>
      <c r="D574" s="57">
        <v>15.48</v>
      </c>
      <c r="E574" s="57">
        <v>29.98</v>
      </c>
      <c r="F574" s="24">
        <v>9</v>
      </c>
      <c r="G574" s="24">
        <v>9</v>
      </c>
      <c r="H574" s="24">
        <v>18</v>
      </c>
      <c r="I574" s="24">
        <v>172</v>
      </c>
      <c r="J574" s="24">
        <v>88</v>
      </c>
      <c r="K574" s="24">
        <v>260</v>
      </c>
    </row>
    <row r="575" spans="2:11" x14ac:dyDescent="0.35">
      <c r="B575" s="22">
        <v>572</v>
      </c>
      <c r="C575" s="57">
        <v>16.399999999999999</v>
      </c>
      <c r="D575" s="57">
        <v>17.100000000000001</v>
      </c>
      <c r="E575" s="57">
        <v>33.5</v>
      </c>
      <c r="F575" s="24">
        <v>7</v>
      </c>
      <c r="G575" s="24">
        <v>19</v>
      </c>
      <c r="H575" s="24">
        <v>26</v>
      </c>
      <c r="I575" s="24">
        <v>140</v>
      </c>
      <c r="J575" s="24">
        <v>98</v>
      </c>
      <c r="K575" s="24">
        <v>238</v>
      </c>
    </row>
    <row r="576" spans="2:11" x14ac:dyDescent="0.35">
      <c r="B576" s="22">
        <v>573</v>
      </c>
      <c r="C576" s="57">
        <v>17</v>
      </c>
      <c r="D576" s="57">
        <v>16.559999999999999</v>
      </c>
      <c r="E576" s="57">
        <v>33.56</v>
      </c>
      <c r="F576" s="24">
        <v>10</v>
      </c>
      <c r="G576" s="24">
        <v>11</v>
      </c>
      <c r="H576" s="24">
        <v>21</v>
      </c>
      <c r="I576" s="24">
        <v>128</v>
      </c>
      <c r="J576" s="24">
        <v>110</v>
      </c>
      <c r="K576" s="24">
        <v>238</v>
      </c>
    </row>
    <row r="577" spans="2:11" x14ac:dyDescent="0.35">
      <c r="B577" s="22">
        <v>574</v>
      </c>
      <c r="C577" s="57">
        <v>18.2</v>
      </c>
      <c r="D577" s="57">
        <v>15.93</v>
      </c>
      <c r="E577" s="57">
        <v>34.129999999999995</v>
      </c>
      <c r="F577" s="24">
        <v>12</v>
      </c>
      <c r="G577" s="24">
        <v>8</v>
      </c>
      <c r="H577" s="24">
        <v>20</v>
      </c>
      <c r="I577" s="24">
        <v>137</v>
      </c>
      <c r="J577" s="24">
        <v>196</v>
      </c>
      <c r="K577" s="24">
        <v>333</v>
      </c>
    </row>
    <row r="578" spans="2:11" x14ac:dyDescent="0.35">
      <c r="B578" s="22">
        <v>575</v>
      </c>
      <c r="C578" s="57">
        <v>16</v>
      </c>
      <c r="D578" s="57">
        <v>14.489999999999998</v>
      </c>
      <c r="E578" s="57">
        <v>30.49</v>
      </c>
      <c r="F578" s="24">
        <v>7</v>
      </c>
      <c r="G578" s="24">
        <v>12</v>
      </c>
      <c r="H578" s="24">
        <v>19</v>
      </c>
      <c r="I578" s="24">
        <v>215</v>
      </c>
      <c r="J578" s="24">
        <v>178</v>
      </c>
      <c r="K578" s="24">
        <v>393</v>
      </c>
    </row>
    <row r="579" spans="2:11" x14ac:dyDescent="0.35">
      <c r="B579" s="22">
        <v>576</v>
      </c>
      <c r="C579" s="57">
        <v>23.6</v>
      </c>
      <c r="D579" s="57">
        <v>13.32</v>
      </c>
      <c r="E579" s="57">
        <v>36.92</v>
      </c>
      <c r="F579" s="24">
        <v>6</v>
      </c>
      <c r="G579" s="24">
        <v>13</v>
      </c>
      <c r="H579" s="24">
        <v>19</v>
      </c>
      <c r="I579" s="24">
        <v>154</v>
      </c>
      <c r="J579" s="24">
        <v>159</v>
      </c>
      <c r="K579" s="24">
        <v>313</v>
      </c>
    </row>
    <row r="580" spans="2:11" x14ac:dyDescent="0.35">
      <c r="B580" s="22">
        <v>577</v>
      </c>
      <c r="C580" s="57">
        <v>19.600000000000001</v>
      </c>
      <c r="D580" s="57">
        <v>14.31</v>
      </c>
      <c r="E580" s="57">
        <v>33.910000000000004</v>
      </c>
      <c r="F580" s="24">
        <v>8</v>
      </c>
      <c r="G580" s="24">
        <v>10</v>
      </c>
      <c r="H580" s="24">
        <v>18</v>
      </c>
      <c r="I580" s="24">
        <v>151</v>
      </c>
      <c r="J580" s="24">
        <v>124</v>
      </c>
      <c r="K580" s="24">
        <v>275</v>
      </c>
    </row>
    <row r="581" spans="2:11" x14ac:dyDescent="0.35">
      <c r="B581" s="22">
        <v>578</v>
      </c>
      <c r="C581" s="57">
        <v>16.799999999999997</v>
      </c>
      <c r="D581" s="57">
        <v>22.32</v>
      </c>
      <c r="E581" s="57">
        <v>39.119999999999997</v>
      </c>
      <c r="F581" s="24">
        <v>9</v>
      </c>
      <c r="G581" s="24">
        <v>11</v>
      </c>
      <c r="H581" s="24">
        <v>20</v>
      </c>
      <c r="I581" s="24">
        <v>212</v>
      </c>
      <c r="J581" s="24">
        <v>126</v>
      </c>
      <c r="K581" s="24">
        <v>338</v>
      </c>
    </row>
    <row r="582" spans="2:11" x14ac:dyDescent="0.35">
      <c r="B582" s="22">
        <v>579</v>
      </c>
      <c r="C582" s="57">
        <v>20.5</v>
      </c>
      <c r="D582" s="57">
        <v>14.130000000000003</v>
      </c>
      <c r="E582" s="57">
        <v>34.630000000000003</v>
      </c>
      <c r="F582" s="24">
        <v>12</v>
      </c>
      <c r="G582" s="24">
        <v>10</v>
      </c>
      <c r="H582" s="24">
        <v>22</v>
      </c>
      <c r="I582" s="24">
        <v>224</v>
      </c>
      <c r="J582" s="24">
        <v>215</v>
      </c>
      <c r="K582" s="24">
        <v>439</v>
      </c>
    </row>
    <row r="583" spans="2:11" x14ac:dyDescent="0.35">
      <c r="B583" s="22">
        <v>580</v>
      </c>
      <c r="C583" s="57">
        <v>17.3</v>
      </c>
      <c r="D583" s="57">
        <v>13.59</v>
      </c>
      <c r="E583" s="57">
        <v>30.89</v>
      </c>
      <c r="F583" s="24">
        <v>13</v>
      </c>
      <c r="G583" s="24">
        <v>10</v>
      </c>
      <c r="H583" s="24">
        <v>23</v>
      </c>
      <c r="I583" s="24">
        <v>179</v>
      </c>
      <c r="J583" s="24">
        <v>185</v>
      </c>
      <c r="K583" s="24">
        <v>364</v>
      </c>
    </row>
    <row r="584" spans="2:11" x14ac:dyDescent="0.35">
      <c r="B584" s="22">
        <v>581</v>
      </c>
      <c r="C584" s="57">
        <v>19.3</v>
      </c>
      <c r="D584" s="57">
        <v>18.810000000000002</v>
      </c>
      <c r="E584" s="57">
        <v>38.11</v>
      </c>
      <c r="F584" s="24">
        <v>10</v>
      </c>
      <c r="G584" s="24">
        <v>12</v>
      </c>
      <c r="H584" s="24">
        <v>22</v>
      </c>
      <c r="I584" s="24">
        <v>208</v>
      </c>
      <c r="J584" s="24">
        <v>140</v>
      </c>
      <c r="K584" s="24">
        <v>348</v>
      </c>
    </row>
    <row r="585" spans="2:11" x14ac:dyDescent="0.35">
      <c r="B585" s="22">
        <v>582</v>
      </c>
      <c r="C585" s="57">
        <v>18</v>
      </c>
      <c r="D585" s="57">
        <v>17.37</v>
      </c>
      <c r="E585" s="57">
        <v>35.370000000000005</v>
      </c>
      <c r="F585" s="24">
        <v>10</v>
      </c>
      <c r="G585" s="24">
        <v>9</v>
      </c>
      <c r="H585" s="24">
        <v>19</v>
      </c>
      <c r="I585" s="24">
        <v>119</v>
      </c>
      <c r="J585" s="24">
        <v>181</v>
      </c>
      <c r="K585" s="24">
        <v>300</v>
      </c>
    </row>
    <row r="586" spans="2:11" x14ac:dyDescent="0.35">
      <c r="B586" s="22">
        <v>583</v>
      </c>
      <c r="C586" s="57">
        <v>20.799999999999997</v>
      </c>
      <c r="D586" s="57">
        <v>13.049999999999999</v>
      </c>
      <c r="E586" s="57">
        <v>33.849999999999994</v>
      </c>
      <c r="F586" s="24">
        <v>10</v>
      </c>
      <c r="G586" s="24">
        <v>10</v>
      </c>
      <c r="H586" s="24">
        <v>20</v>
      </c>
      <c r="I586" s="24">
        <v>104</v>
      </c>
      <c r="J586" s="24">
        <v>182</v>
      </c>
      <c r="K586" s="24">
        <v>286</v>
      </c>
    </row>
    <row r="587" spans="2:11" x14ac:dyDescent="0.35">
      <c r="B587" s="22">
        <v>584</v>
      </c>
      <c r="C587" s="57">
        <v>18.899999999999999</v>
      </c>
      <c r="D587" s="57">
        <v>16.020000000000003</v>
      </c>
      <c r="E587" s="57">
        <v>34.92</v>
      </c>
      <c r="F587" s="24">
        <v>10</v>
      </c>
      <c r="G587" s="24">
        <v>11</v>
      </c>
      <c r="H587" s="24">
        <v>21</v>
      </c>
      <c r="I587" s="24">
        <v>183</v>
      </c>
      <c r="J587" s="24">
        <v>177</v>
      </c>
      <c r="K587" s="24">
        <v>360</v>
      </c>
    </row>
    <row r="588" spans="2:11" x14ac:dyDescent="0.35">
      <c r="B588" s="22">
        <v>585</v>
      </c>
      <c r="C588" s="57">
        <v>19.100000000000001</v>
      </c>
      <c r="D588" s="57">
        <v>17.64</v>
      </c>
      <c r="E588" s="57">
        <v>36.74</v>
      </c>
      <c r="F588" s="24">
        <v>8</v>
      </c>
      <c r="G588" s="24">
        <v>13</v>
      </c>
      <c r="H588" s="24">
        <v>21</v>
      </c>
      <c r="I588" s="24">
        <v>120</v>
      </c>
      <c r="J588" s="24">
        <v>162</v>
      </c>
      <c r="K588" s="24">
        <v>282</v>
      </c>
    </row>
    <row r="589" spans="2:11" x14ac:dyDescent="0.35">
      <c r="B589" s="22">
        <v>586</v>
      </c>
      <c r="C589" s="57">
        <v>22.5</v>
      </c>
      <c r="D589" s="57">
        <v>16.47</v>
      </c>
      <c r="E589" s="57">
        <v>38.97</v>
      </c>
      <c r="F589" s="24">
        <v>8</v>
      </c>
      <c r="G589" s="24">
        <v>14</v>
      </c>
      <c r="H589" s="24">
        <v>22</v>
      </c>
      <c r="I589" s="24">
        <v>148</v>
      </c>
      <c r="J589" s="24">
        <v>102</v>
      </c>
      <c r="K589" s="24">
        <v>250</v>
      </c>
    </row>
    <row r="590" spans="2:11" x14ac:dyDescent="0.35">
      <c r="B590" s="22">
        <v>587</v>
      </c>
      <c r="C590" s="57">
        <v>17.7</v>
      </c>
      <c r="D590" s="57">
        <v>15.930000000000001</v>
      </c>
      <c r="E590" s="57">
        <v>33.630000000000003</v>
      </c>
      <c r="F590" s="24">
        <v>4</v>
      </c>
      <c r="G590" s="24">
        <v>5</v>
      </c>
      <c r="H590" s="24">
        <v>9</v>
      </c>
      <c r="I590" s="24">
        <v>131</v>
      </c>
      <c r="J590" s="24">
        <v>83</v>
      </c>
      <c r="K590" s="24">
        <v>214</v>
      </c>
    </row>
    <row r="591" spans="2:11" x14ac:dyDescent="0.35">
      <c r="B591" s="22">
        <v>588</v>
      </c>
      <c r="C591" s="57">
        <v>19</v>
      </c>
      <c r="D591" s="57">
        <v>14.58</v>
      </c>
      <c r="E591" s="57">
        <v>33.58</v>
      </c>
      <c r="F591" s="24">
        <v>8</v>
      </c>
      <c r="G591" s="24">
        <v>4</v>
      </c>
      <c r="H591" s="24">
        <v>12</v>
      </c>
      <c r="I591" s="24">
        <v>206</v>
      </c>
      <c r="J591" s="24">
        <v>176</v>
      </c>
      <c r="K591" s="24">
        <v>382</v>
      </c>
    </row>
    <row r="592" spans="2:11" x14ac:dyDescent="0.35">
      <c r="B592" s="22">
        <v>589</v>
      </c>
      <c r="C592" s="57">
        <v>20.100000000000001</v>
      </c>
      <c r="D592" s="57">
        <v>13.59</v>
      </c>
      <c r="E592" s="57">
        <v>33.69</v>
      </c>
      <c r="F592" s="24">
        <v>8</v>
      </c>
      <c r="G592" s="24">
        <v>10</v>
      </c>
      <c r="H592" s="24">
        <v>18</v>
      </c>
      <c r="I592" s="24">
        <v>242</v>
      </c>
      <c r="J592" s="24">
        <v>150</v>
      </c>
      <c r="K592" s="24">
        <v>392</v>
      </c>
    </row>
    <row r="593" spans="2:11" x14ac:dyDescent="0.35">
      <c r="B593" s="22">
        <v>590</v>
      </c>
      <c r="C593" s="57">
        <v>18.7</v>
      </c>
      <c r="D593" s="57">
        <v>17.28</v>
      </c>
      <c r="E593" s="57">
        <v>35.980000000000004</v>
      </c>
      <c r="F593" s="24">
        <v>10</v>
      </c>
      <c r="G593" s="24">
        <v>8</v>
      </c>
      <c r="H593" s="24">
        <v>18</v>
      </c>
      <c r="I593" s="24">
        <v>215</v>
      </c>
      <c r="J593" s="24">
        <v>72</v>
      </c>
      <c r="K593" s="24">
        <v>287</v>
      </c>
    </row>
    <row r="594" spans="2:11" x14ac:dyDescent="0.35">
      <c r="B594" s="22">
        <v>591</v>
      </c>
      <c r="C594" s="57">
        <v>18.299999999999997</v>
      </c>
      <c r="D594" s="57">
        <v>17.46</v>
      </c>
      <c r="E594" s="57">
        <v>35.76</v>
      </c>
      <c r="F594" s="24">
        <v>7</v>
      </c>
      <c r="G594" s="24">
        <v>12</v>
      </c>
      <c r="H594" s="24">
        <v>19</v>
      </c>
      <c r="I594" s="24">
        <v>218</v>
      </c>
      <c r="J594" s="24">
        <v>101</v>
      </c>
      <c r="K594" s="24">
        <v>319</v>
      </c>
    </row>
    <row r="595" spans="2:11" x14ac:dyDescent="0.35">
      <c r="B595" s="22">
        <v>592</v>
      </c>
      <c r="C595" s="57">
        <v>16.399999999999999</v>
      </c>
      <c r="D595" s="57">
        <v>14.400000000000002</v>
      </c>
      <c r="E595" s="57">
        <v>30.8</v>
      </c>
      <c r="F595" s="24">
        <v>12</v>
      </c>
      <c r="G595" s="24">
        <v>11</v>
      </c>
      <c r="H595" s="24">
        <v>23</v>
      </c>
      <c r="I595" s="24">
        <v>192</v>
      </c>
      <c r="J595" s="24">
        <v>139</v>
      </c>
      <c r="K595" s="24">
        <v>331</v>
      </c>
    </row>
    <row r="596" spans="2:11" x14ac:dyDescent="0.35">
      <c r="B596" s="22">
        <v>593</v>
      </c>
      <c r="C596" s="57">
        <v>18.299999999999997</v>
      </c>
      <c r="D596" s="57">
        <v>14.940000000000001</v>
      </c>
      <c r="E596" s="57">
        <v>33.239999999999995</v>
      </c>
      <c r="F596" s="24">
        <v>9</v>
      </c>
      <c r="G596" s="24">
        <v>8</v>
      </c>
      <c r="H596" s="24">
        <v>17</v>
      </c>
      <c r="I596" s="24">
        <v>143</v>
      </c>
      <c r="J596" s="24">
        <v>113</v>
      </c>
      <c r="K596" s="24">
        <v>256</v>
      </c>
    </row>
    <row r="597" spans="2:11" x14ac:dyDescent="0.35">
      <c r="B597" s="22">
        <v>594</v>
      </c>
      <c r="C597" s="57">
        <v>17.899999999999999</v>
      </c>
      <c r="D597" s="57">
        <v>15.66</v>
      </c>
      <c r="E597" s="57">
        <v>33.56</v>
      </c>
      <c r="F597" s="24">
        <v>15</v>
      </c>
      <c r="G597" s="24">
        <v>10</v>
      </c>
      <c r="H597" s="24">
        <v>25</v>
      </c>
      <c r="I597" s="24">
        <v>187</v>
      </c>
      <c r="J597" s="24">
        <v>82</v>
      </c>
      <c r="K597" s="24">
        <v>269</v>
      </c>
    </row>
    <row r="598" spans="2:11" x14ac:dyDescent="0.35">
      <c r="B598" s="22">
        <v>595</v>
      </c>
      <c r="C598" s="57">
        <v>20.8</v>
      </c>
      <c r="D598" s="57">
        <v>16.829999999999998</v>
      </c>
      <c r="E598" s="57">
        <v>37.629999999999995</v>
      </c>
      <c r="F598" s="24">
        <v>9</v>
      </c>
      <c r="G598" s="24">
        <v>12</v>
      </c>
      <c r="H598" s="24">
        <v>21</v>
      </c>
      <c r="I598" s="24">
        <v>113</v>
      </c>
      <c r="J598" s="24">
        <v>100</v>
      </c>
      <c r="K598" s="24">
        <v>213</v>
      </c>
    </row>
    <row r="599" spans="2:11" x14ac:dyDescent="0.35">
      <c r="B599" s="22">
        <v>596</v>
      </c>
      <c r="C599" s="57">
        <v>17.100000000000001</v>
      </c>
      <c r="D599" s="57">
        <v>16.11</v>
      </c>
      <c r="E599" s="57">
        <v>33.21</v>
      </c>
      <c r="F599" s="24">
        <v>9</v>
      </c>
      <c r="G599" s="24">
        <v>8</v>
      </c>
      <c r="H599" s="24">
        <v>17</v>
      </c>
      <c r="I599" s="24">
        <v>238</v>
      </c>
      <c r="J599" s="24">
        <v>149</v>
      </c>
      <c r="K599" s="24">
        <v>387</v>
      </c>
    </row>
    <row r="600" spans="2:11" x14ac:dyDescent="0.35">
      <c r="B600" s="22">
        <v>597</v>
      </c>
      <c r="C600" s="57">
        <v>17.3</v>
      </c>
      <c r="D600" s="57">
        <v>19.89</v>
      </c>
      <c r="E600" s="57">
        <v>37.19</v>
      </c>
      <c r="F600" s="24">
        <v>7</v>
      </c>
      <c r="G600" s="24">
        <v>17</v>
      </c>
      <c r="H600" s="24">
        <v>24</v>
      </c>
      <c r="I600" s="24">
        <v>186</v>
      </c>
      <c r="J600" s="24">
        <v>154</v>
      </c>
      <c r="K600" s="24">
        <v>340</v>
      </c>
    </row>
    <row r="601" spans="2:11" x14ac:dyDescent="0.35">
      <c r="B601" s="22">
        <v>598</v>
      </c>
      <c r="C601" s="57">
        <v>19.2</v>
      </c>
      <c r="D601" s="57">
        <v>17.28</v>
      </c>
      <c r="E601" s="57">
        <v>36.480000000000004</v>
      </c>
      <c r="F601" s="24">
        <v>8</v>
      </c>
      <c r="G601" s="24">
        <v>11</v>
      </c>
      <c r="H601" s="24">
        <v>19</v>
      </c>
      <c r="I601" s="24">
        <v>155</v>
      </c>
      <c r="J601" s="24">
        <v>104</v>
      </c>
      <c r="K601" s="24">
        <v>259</v>
      </c>
    </row>
    <row r="602" spans="2:11" x14ac:dyDescent="0.35">
      <c r="B602" s="22">
        <v>599</v>
      </c>
      <c r="C602" s="57">
        <v>18</v>
      </c>
      <c r="D602" s="57">
        <v>15.75</v>
      </c>
      <c r="E602" s="57">
        <v>33.75</v>
      </c>
      <c r="F602" s="24">
        <v>7</v>
      </c>
      <c r="G602" s="24">
        <v>18</v>
      </c>
      <c r="H602" s="24">
        <v>25</v>
      </c>
      <c r="I602" s="24">
        <v>92</v>
      </c>
      <c r="J602" s="24">
        <v>88</v>
      </c>
      <c r="K602" s="24">
        <v>180</v>
      </c>
    </row>
    <row r="603" spans="2:11" x14ac:dyDescent="0.35">
      <c r="B603" s="22">
        <v>600</v>
      </c>
      <c r="C603" s="57">
        <v>16</v>
      </c>
      <c r="D603" s="57">
        <v>18.09</v>
      </c>
      <c r="E603" s="57">
        <v>34.090000000000003</v>
      </c>
      <c r="F603" s="24">
        <v>9</v>
      </c>
      <c r="G603" s="24">
        <v>7</v>
      </c>
      <c r="H603" s="24">
        <v>16</v>
      </c>
      <c r="I603" s="24">
        <v>367</v>
      </c>
      <c r="J603" s="24">
        <v>133</v>
      </c>
      <c r="K603" s="24">
        <v>500</v>
      </c>
    </row>
    <row r="604" spans="2:11" x14ac:dyDescent="0.35">
      <c r="B604" s="22">
        <v>601</v>
      </c>
      <c r="C604" s="57">
        <v>20.6</v>
      </c>
      <c r="D604" s="57">
        <v>17.91</v>
      </c>
      <c r="E604" s="57">
        <v>38.510000000000005</v>
      </c>
      <c r="F604" s="24">
        <v>4</v>
      </c>
      <c r="G604" s="24">
        <v>8</v>
      </c>
      <c r="H604" s="24">
        <v>12</v>
      </c>
      <c r="I604" s="24">
        <v>155</v>
      </c>
      <c r="J604" s="24">
        <v>162</v>
      </c>
      <c r="K604" s="24">
        <v>317</v>
      </c>
    </row>
    <row r="605" spans="2:11" x14ac:dyDescent="0.35">
      <c r="B605" s="22">
        <v>602</v>
      </c>
      <c r="C605" s="57">
        <v>18.8</v>
      </c>
      <c r="D605" s="57">
        <v>16.649999999999999</v>
      </c>
      <c r="E605" s="57">
        <v>35.450000000000003</v>
      </c>
      <c r="F605" s="24">
        <v>10</v>
      </c>
      <c r="G605" s="24">
        <v>17</v>
      </c>
      <c r="H605" s="24">
        <v>27</v>
      </c>
      <c r="I605" s="24">
        <v>217</v>
      </c>
      <c r="J605" s="24">
        <v>166</v>
      </c>
      <c r="K605" s="24">
        <v>383</v>
      </c>
    </row>
    <row r="606" spans="2:11" x14ac:dyDescent="0.35">
      <c r="B606" s="22">
        <v>603</v>
      </c>
      <c r="C606" s="57">
        <v>19.399999999999999</v>
      </c>
      <c r="D606" s="57">
        <v>17.100000000000001</v>
      </c>
      <c r="E606" s="57">
        <v>36.5</v>
      </c>
      <c r="F606" s="24">
        <v>15</v>
      </c>
      <c r="G606" s="24">
        <v>7</v>
      </c>
      <c r="H606" s="24">
        <v>22</v>
      </c>
      <c r="I606" s="24">
        <v>176</v>
      </c>
      <c r="J606" s="24">
        <v>194</v>
      </c>
      <c r="K606" s="24">
        <v>370</v>
      </c>
    </row>
    <row r="607" spans="2:11" x14ac:dyDescent="0.35">
      <c r="B607" s="22">
        <v>604</v>
      </c>
      <c r="C607" s="57">
        <v>14.8</v>
      </c>
      <c r="D607" s="57">
        <v>17.46</v>
      </c>
      <c r="E607" s="57">
        <v>32.260000000000005</v>
      </c>
      <c r="F607" s="24">
        <v>11</v>
      </c>
      <c r="G607" s="24">
        <v>11</v>
      </c>
      <c r="H607" s="24">
        <v>22</v>
      </c>
      <c r="I607" s="24">
        <v>208</v>
      </c>
      <c r="J607" s="24">
        <v>82</v>
      </c>
      <c r="K607" s="24">
        <v>290</v>
      </c>
    </row>
    <row r="608" spans="2:11" x14ac:dyDescent="0.35">
      <c r="B608" s="22">
        <v>605</v>
      </c>
      <c r="C608" s="57">
        <v>17.2</v>
      </c>
      <c r="D608" s="57">
        <v>18.990000000000002</v>
      </c>
      <c r="E608" s="57">
        <v>36.19</v>
      </c>
      <c r="F608" s="24">
        <v>4</v>
      </c>
      <c r="G608" s="24">
        <v>11</v>
      </c>
      <c r="H608" s="24">
        <v>15</v>
      </c>
      <c r="I608" s="24">
        <v>185</v>
      </c>
      <c r="J608" s="24">
        <v>88</v>
      </c>
      <c r="K608" s="24">
        <v>273</v>
      </c>
    </row>
    <row r="609" spans="2:11" x14ac:dyDescent="0.35">
      <c r="B609" s="22">
        <v>606</v>
      </c>
      <c r="C609" s="57">
        <v>19.3</v>
      </c>
      <c r="D609" s="57">
        <v>14.940000000000001</v>
      </c>
      <c r="E609" s="57">
        <v>34.24</v>
      </c>
      <c r="F609" s="24">
        <v>13</v>
      </c>
      <c r="G609" s="24">
        <v>9</v>
      </c>
      <c r="H609" s="24">
        <v>22</v>
      </c>
      <c r="I609" s="24">
        <v>198</v>
      </c>
      <c r="J609" s="24">
        <v>82</v>
      </c>
      <c r="K609" s="24">
        <v>280</v>
      </c>
    </row>
    <row r="610" spans="2:11" x14ac:dyDescent="0.35">
      <c r="B610" s="22">
        <v>607</v>
      </c>
      <c r="C610" s="57">
        <v>16</v>
      </c>
      <c r="D610" s="57">
        <v>15.75</v>
      </c>
      <c r="E610" s="57">
        <v>31.75</v>
      </c>
      <c r="F610" s="24">
        <v>10</v>
      </c>
      <c r="G610" s="24">
        <v>5</v>
      </c>
      <c r="H610" s="24">
        <v>15</v>
      </c>
      <c r="I610" s="24">
        <v>149</v>
      </c>
      <c r="J610" s="24">
        <v>260</v>
      </c>
      <c r="K610" s="24">
        <v>409</v>
      </c>
    </row>
    <row r="611" spans="2:11" x14ac:dyDescent="0.35">
      <c r="B611" s="22">
        <v>608</v>
      </c>
      <c r="C611" s="57">
        <v>20.3</v>
      </c>
      <c r="D611" s="57">
        <v>14.580000000000002</v>
      </c>
      <c r="E611" s="57">
        <v>34.880000000000003</v>
      </c>
      <c r="F611" s="24">
        <v>14</v>
      </c>
      <c r="G611" s="24">
        <v>7</v>
      </c>
      <c r="H611" s="24">
        <v>21</v>
      </c>
      <c r="I611" s="24">
        <v>199</v>
      </c>
      <c r="J611" s="24">
        <v>142</v>
      </c>
      <c r="K611" s="24">
        <v>341</v>
      </c>
    </row>
    <row r="612" spans="2:11" x14ac:dyDescent="0.35">
      <c r="B612" s="22">
        <v>609</v>
      </c>
      <c r="C612" s="57">
        <v>14.7</v>
      </c>
      <c r="D612" s="57">
        <v>15.75</v>
      </c>
      <c r="E612" s="57">
        <v>30.45</v>
      </c>
      <c r="F612" s="24">
        <v>10</v>
      </c>
      <c r="G612" s="24">
        <v>11</v>
      </c>
      <c r="H612" s="24">
        <v>21</v>
      </c>
      <c r="I612" s="24">
        <v>279</v>
      </c>
      <c r="J612" s="24">
        <v>158</v>
      </c>
      <c r="K612" s="24">
        <v>437</v>
      </c>
    </row>
    <row r="613" spans="2:11" x14ac:dyDescent="0.35">
      <c r="B613" s="22">
        <v>610</v>
      </c>
      <c r="C613" s="57">
        <v>14.5</v>
      </c>
      <c r="D613" s="57">
        <v>15.75</v>
      </c>
      <c r="E613" s="57">
        <v>30.25</v>
      </c>
      <c r="F613" s="24">
        <v>9</v>
      </c>
      <c r="G613" s="24">
        <v>11</v>
      </c>
      <c r="H613" s="24">
        <v>20</v>
      </c>
      <c r="I613" s="24">
        <v>143</v>
      </c>
      <c r="J613" s="24">
        <v>85</v>
      </c>
      <c r="K613" s="24">
        <v>228</v>
      </c>
    </row>
    <row r="614" spans="2:11" x14ac:dyDescent="0.35">
      <c r="B614" s="22">
        <v>611</v>
      </c>
      <c r="C614" s="57">
        <v>17.8</v>
      </c>
      <c r="D614" s="57">
        <v>18.090000000000003</v>
      </c>
      <c r="E614" s="57">
        <v>35.89</v>
      </c>
      <c r="F614" s="24">
        <v>10</v>
      </c>
      <c r="G614" s="24">
        <v>9</v>
      </c>
      <c r="H614" s="24">
        <v>19</v>
      </c>
      <c r="I614" s="24">
        <v>157</v>
      </c>
      <c r="J614" s="24">
        <v>184</v>
      </c>
      <c r="K614" s="24">
        <v>341</v>
      </c>
    </row>
    <row r="615" spans="2:11" x14ac:dyDescent="0.35">
      <c r="B615" s="22">
        <v>612</v>
      </c>
      <c r="C615" s="57">
        <v>18.8</v>
      </c>
      <c r="D615" s="57">
        <v>17.64</v>
      </c>
      <c r="E615" s="57">
        <v>36.44</v>
      </c>
      <c r="F615" s="24">
        <v>10</v>
      </c>
      <c r="G615" s="24">
        <v>5</v>
      </c>
      <c r="H615" s="24">
        <v>15</v>
      </c>
      <c r="I615" s="24">
        <v>288</v>
      </c>
      <c r="J615" s="24">
        <v>102</v>
      </c>
      <c r="K615" s="24">
        <v>390</v>
      </c>
    </row>
    <row r="616" spans="2:11" x14ac:dyDescent="0.35">
      <c r="B616" s="22">
        <v>613</v>
      </c>
      <c r="C616" s="57">
        <v>13.9</v>
      </c>
      <c r="D616" s="57">
        <v>19.8</v>
      </c>
      <c r="E616" s="57">
        <v>33.700000000000003</v>
      </c>
      <c r="F616" s="24">
        <v>10</v>
      </c>
      <c r="G616" s="24">
        <v>14</v>
      </c>
      <c r="H616" s="24">
        <v>24</v>
      </c>
      <c r="I616" s="24">
        <v>104</v>
      </c>
      <c r="J616" s="24">
        <v>149</v>
      </c>
      <c r="K616" s="24">
        <v>253</v>
      </c>
    </row>
    <row r="617" spans="2:11" x14ac:dyDescent="0.35">
      <c r="B617" s="22">
        <v>614</v>
      </c>
      <c r="C617" s="57">
        <v>24.599999999999998</v>
      </c>
      <c r="D617" s="57">
        <v>19.71</v>
      </c>
      <c r="E617" s="57">
        <v>44.31</v>
      </c>
      <c r="F617" s="24">
        <v>8</v>
      </c>
      <c r="G617" s="24">
        <v>3</v>
      </c>
      <c r="H617" s="24">
        <v>11</v>
      </c>
      <c r="I617" s="24">
        <v>156</v>
      </c>
      <c r="J617" s="24">
        <v>144</v>
      </c>
      <c r="K617" s="24">
        <v>300</v>
      </c>
    </row>
    <row r="618" spans="2:11" x14ac:dyDescent="0.35">
      <c r="B618" s="22">
        <v>615</v>
      </c>
      <c r="C618" s="57">
        <v>17.7</v>
      </c>
      <c r="D618" s="57">
        <v>20.340000000000003</v>
      </c>
      <c r="E618" s="57">
        <v>38.040000000000006</v>
      </c>
      <c r="F618" s="24">
        <v>13</v>
      </c>
      <c r="G618" s="24">
        <v>11</v>
      </c>
      <c r="H618" s="24">
        <v>24</v>
      </c>
      <c r="I618" s="24">
        <v>185</v>
      </c>
      <c r="J618" s="24">
        <v>160</v>
      </c>
      <c r="K618" s="24">
        <v>345</v>
      </c>
    </row>
    <row r="619" spans="2:11" x14ac:dyDescent="0.35">
      <c r="B619" s="22">
        <v>616</v>
      </c>
      <c r="C619" s="57">
        <v>20.100000000000001</v>
      </c>
      <c r="D619" s="57">
        <v>18.09</v>
      </c>
      <c r="E619" s="57">
        <v>38.19</v>
      </c>
      <c r="F619" s="24">
        <v>9</v>
      </c>
      <c r="G619" s="24">
        <v>9</v>
      </c>
      <c r="H619" s="24">
        <v>18</v>
      </c>
      <c r="I619" s="24">
        <v>169</v>
      </c>
      <c r="J619" s="24">
        <v>122</v>
      </c>
      <c r="K619" s="24">
        <v>291</v>
      </c>
    </row>
    <row r="620" spans="2:11" x14ac:dyDescent="0.35">
      <c r="B620" s="22">
        <v>617</v>
      </c>
      <c r="C620" s="57">
        <v>16.700000000000003</v>
      </c>
      <c r="D620" s="57">
        <v>15.75</v>
      </c>
      <c r="E620" s="57">
        <v>32.450000000000003</v>
      </c>
      <c r="F620" s="24">
        <v>7</v>
      </c>
      <c r="G620" s="24">
        <v>10</v>
      </c>
      <c r="H620" s="24">
        <v>17</v>
      </c>
      <c r="I620" s="24">
        <v>225</v>
      </c>
      <c r="J620" s="24">
        <v>158</v>
      </c>
      <c r="K620" s="24">
        <v>383</v>
      </c>
    </row>
    <row r="621" spans="2:11" x14ac:dyDescent="0.35">
      <c r="B621" s="22">
        <v>618</v>
      </c>
      <c r="C621" s="57">
        <v>18.5</v>
      </c>
      <c r="D621" s="57">
        <v>16.29</v>
      </c>
      <c r="E621" s="57">
        <v>34.79</v>
      </c>
      <c r="F621" s="24">
        <v>11</v>
      </c>
      <c r="G621" s="24">
        <v>17</v>
      </c>
      <c r="H621" s="24">
        <v>28</v>
      </c>
      <c r="I621" s="24">
        <v>178</v>
      </c>
      <c r="J621" s="24">
        <v>161</v>
      </c>
      <c r="K621" s="24">
        <v>339</v>
      </c>
    </row>
    <row r="622" spans="2:11" x14ac:dyDescent="0.35">
      <c r="B622" s="22">
        <v>619</v>
      </c>
      <c r="C622" s="57">
        <v>18</v>
      </c>
      <c r="D622" s="57">
        <v>15.03</v>
      </c>
      <c r="E622" s="57">
        <v>33.03</v>
      </c>
      <c r="F622" s="24">
        <v>12</v>
      </c>
      <c r="G622" s="24">
        <v>8</v>
      </c>
      <c r="H622" s="24">
        <v>20</v>
      </c>
      <c r="I622" s="24">
        <v>155</v>
      </c>
      <c r="J622" s="24">
        <v>122</v>
      </c>
      <c r="K622" s="24">
        <v>277</v>
      </c>
    </row>
    <row r="623" spans="2:11" x14ac:dyDescent="0.35">
      <c r="B623" s="22">
        <v>620</v>
      </c>
      <c r="C623" s="57">
        <v>16.100000000000001</v>
      </c>
      <c r="D623" s="57">
        <v>16.020000000000003</v>
      </c>
      <c r="E623" s="57">
        <v>32.120000000000005</v>
      </c>
      <c r="F623" s="24">
        <v>9</v>
      </c>
      <c r="G623" s="24">
        <v>9</v>
      </c>
      <c r="H623" s="24">
        <v>18</v>
      </c>
      <c r="I623" s="24">
        <v>198</v>
      </c>
      <c r="J623" s="24">
        <v>94</v>
      </c>
      <c r="K623" s="24">
        <v>292</v>
      </c>
    </row>
    <row r="624" spans="2:11" x14ac:dyDescent="0.35">
      <c r="B624" s="22">
        <v>621</v>
      </c>
      <c r="C624" s="57">
        <v>14.600000000000001</v>
      </c>
      <c r="D624" s="57">
        <v>14.67</v>
      </c>
      <c r="E624" s="57">
        <v>29.270000000000003</v>
      </c>
      <c r="F624" s="24">
        <v>7</v>
      </c>
      <c r="G624" s="24">
        <v>14</v>
      </c>
      <c r="H624" s="24">
        <v>21</v>
      </c>
      <c r="I624" s="24">
        <v>198</v>
      </c>
      <c r="J624" s="24">
        <v>113</v>
      </c>
      <c r="K624" s="24">
        <v>311</v>
      </c>
    </row>
    <row r="625" spans="2:11" x14ac:dyDescent="0.35">
      <c r="B625" s="22">
        <v>622</v>
      </c>
      <c r="C625" s="57">
        <v>20.8</v>
      </c>
      <c r="D625" s="57">
        <v>18.09</v>
      </c>
      <c r="E625" s="57">
        <v>38.89</v>
      </c>
      <c r="F625" s="24">
        <v>8</v>
      </c>
      <c r="G625" s="24">
        <v>7</v>
      </c>
      <c r="H625" s="24">
        <v>15</v>
      </c>
      <c r="I625" s="24">
        <v>185</v>
      </c>
      <c r="J625" s="24">
        <v>217</v>
      </c>
      <c r="K625" s="24">
        <v>402</v>
      </c>
    </row>
    <row r="626" spans="2:11" x14ac:dyDescent="0.35">
      <c r="B626" s="22">
        <v>623</v>
      </c>
      <c r="C626" s="57">
        <v>19.399999999999999</v>
      </c>
      <c r="D626" s="57">
        <v>15.21</v>
      </c>
      <c r="E626" s="57">
        <v>34.61</v>
      </c>
      <c r="F626" s="24">
        <v>5</v>
      </c>
      <c r="G626" s="24">
        <v>4</v>
      </c>
      <c r="H626" s="24">
        <v>9</v>
      </c>
      <c r="I626" s="24">
        <v>111</v>
      </c>
      <c r="J626" s="24">
        <v>170</v>
      </c>
      <c r="K626" s="24">
        <v>281</v>
      </c>
    </row>
    <row r="627" spans="2:11" x14ac:dyDescent="0.35">
      <c r="B627" s="22">
        <v>624</v>
      </c>
      <c r="C627" s="57">
        <v>19.600000000000001</v>
      </c>
      <c r="D627" s="57">
        <v>16.29</v>
      </c>
      <c r="E627" s="57">
        <v>35.89</v>
      </c>
      <c r="F627" s="24">
        <v>15</v>
      </c>
      <c r="G627" s="24">
        <v>11</v>
      </c>
      <c r="H627" s="24">
        <v>26</v>
      </c>
      <c r="I627" s="24">
        <v>226</v>
      </c>
      <c r="J627" s="24">
        <v>77</v>
      </c>
      <c r="K627" s="24">
        <v>303</v>
      </c>
    </row>
    <row r="628" spans="2:11" x14ac:dyDescent="0.35">
      <c r="B628" s="22">
        <v>625</v>
      </c>
      <c r="C628" s="57">
        <v>13.4</v>
      </c>
      <c r="D628" s="57">
        <v>15.57</v>
      </c>
      <c r="E628" s="57">
        <v>28.97</v>
      </c>
      <c r="F628" s="24">
        <v>5</v>
      </c>
      <c r="G628" s="24">
        <v>11</v>
      </c>
      <c r="H628" s="24">
        <v>16</v>
      </c>
      <c r="I628" s="24">
        <v>269</v>
      </c>
      <c r="J628" s="24">
        <v>123</v>
      </c>
      <c r="K628" s="24">
        <v>392</v>
      </c>
    </row>
    <row r="629" spans="2:11" x14ac:dyDescent="0.35">
      <c r="B629" s="22">
        <v>626</v>
      </c>
      <c r="C629" s="57">
        <v>17.3</v>
      </c>
      <c r="D629" s="57">
        <v>15.84</v>
      </c>
      <c r="E629" s="57">
        <v>33.14</v>
      </c>
      <c r="F629" s="24">
        <v>7</v>
      </c>
      <c r="G629" s="24">
        <v>10</v>
      </c>
      <c r="H629" s="24">
        <v>17</v>
      </c>
      <c r="I629" s="24">
        <v>168</v>
      </c>
      <c r="J629" s="24">
        <v>97</v>
      </c>
      <c r="K629" s="24">
        <v>265</v>
      </c>
    </row>
    <row r="630" spans="2:11" x14ac:dyDescent="0.35">
      <c r="B630" s="22">
        <v>627</v>
      </c>
      <c r="C630" s="57">
        <v>17.100000000000001</v>
      </c>
      <c r="D630" s="57">
        <v>17.64</v>
      </c>
      <c r="E630" s="57">
        <v>34.74</v>
      </c>
      <c r="F630" s="24">
        <v>7</v>
      </c>
      <c r="G630" s="24">
        <v>17</v>
      </c>
      <c r="H630" s="24">
        <v>24</v>
      </c>
      <c r="I630" s="24">
        <v>89</v>
      </c>
      <c r="J630" s="24">
        <v>127</v>
      </c>
      <c r="K630" s="24">
        <v>216</v>
      </c>
    </row>
    <row r="631" spans="2:11" x14ac:dyDescent="0.35">
      <c r="B631" s="22">
        <v>628</v>
      </c>
      <c r="C631" s="57">
        <v>20.100000000000001</v>
      </c>
      <c r="D631" s="57">
        <v>18.36</v>
      </c>
      <c r="E631" s="57">
        <v>38.46</v>
      </c>
      <c r="F631" s="24">
        <v>11</v>
      </c>
      <c r="G631" s="24">
        <v>12</v>
      </c>
      <c r="H631" s="24">
        <v>23</v>
      </c>
      <c r="I631" s="24">
        <v>156</v>
      </c>
      <c r="J631" s="24">
        <v>128</v>
      </c>
      <c r="K631" s="24">
        <v>284</v>
      </c>
    </row>
    <row r="632" spans="2:11" x14ac:dyDescent="0.35">
      <c r="B632" s="22">
        <v>629</v>
      </c>
      <c r="C632" s="57">
        <v>23</v>
      </c>
      <c r="D632" s="57">
        <v>15.84</v>
      </c>
      <c r="E632" s="57">
        <v>38.840000000000003</v>
      </c>
      <c r="F632" s="24">
        <v>8</v>
      </c>
      <c r="G632" s="24">
        <v>8</v>
      </c>
      <c r="H632" s="24">
        <v>16</v>
      </c>
      <c r="I632" s="24">
        <v>146</v>
      </c>
      <c r="J632" s="24">
        <v>123</v>
      </c>
      <c r="K632" s="24">
        <v>269</v>
      </c>
    </row>
    <row r="633" spans="2:11" x14ac:dyDescent="0.35">
      <c r="B633" s="22">
        <v>630</v>
      </c>
      <c r="C633" s="57">
        <v>18.299999999999997</v>
      </c>
      <c r="D633" s="57">
        <v>14.49</v>
      </c>
      <c r="E633" s="57">
        <v>32.79</v>
      </c>
      <c r="F633" s="24">
        <v>6</v>
      </c>
      <c r="G633" s="24">
        <v>10</v>
      </c>
      <c r="H633" s="24">
        <v>16</v>
      </c>
      <c r="I633" s="24">
        <v>202</v>
      </c>
      <c r="J633" s="24">
        <v>103</v>
      </c>
      <c r="K633" s="24">
        <v>305</v>
      </c>
    </row>
    <row r="634" spans="2:11" x14ac:dyDescent="0.35">
      <c r="B634" s="22">
        <v>631</v>
      </c>
      <c r="C634" s="57">
        <v>17.299999999999997</v>
      </c>
      <c r="D634" s="57">
        <v>18.630000000000003</v>
      </c>
      <c r="E634" s="57">
        <v>35.93</v>
      </c>
      <c r="F634" s="24">
        <v>4</v>
      </c>
      <c r="G634" s="24">
        <v>12</v>
      </c>
      <c r="H634" s="24">
        <v>16</v>
      </c>
      <c r="I634" s="24">
        <v>204</v>
      </c>
      <c r="J634" s="24">
        <v>166</v>
      </c>
      <c r="K634" s="24">
        <v>370</v>
      </c>
    </row>
    <row r="635" spans="2:11" x14ac:dyDescent="0.35">
      <c r="B635" s="22">
        <v>632</v>
      </c>
      <c r="C635" s="57">
        <v>21.6</v>
      </c>
      <c r="D635" s="57">
        <v>17.100000000000001</v>
      </c>
      <c r="E635" s="57">
        <v>38.700000000000003</v>
      </c>
      <c r="F635" s="24">
        <v>7</v>
      </c>
      <c r="G635" s="24">
        <v>18</v>
      </c>
      <c r="H635" s="24">
        <v>25</v>
      </c>
      <c r="I635" s="24">
        <v>200</v>
      </c>
      <c r="J635" s="24">
        <v>143</v>
      </c>
      <c r="K635" s="24">
        <v>343</v>
      </c>
    </row>
    <row r="636" spans="2:11" x14ac:dyDescent="0.35">
      <c r="B636" s="22">
        <v>633</v>
      </c>
      <c r="C636" s="57">
        <v>19.600000000000001</v>
      </c>
      <c r="D636" s="57">
        <v>19.89</v>
      </c>
      <c r="E636" s="57">
        <v>39.49</v>
      </c>
      <c r="F636" s="24">
        <v>8</v>
      </c>
      <c r="G636" s="24">
        <v>8</v>
      </c>
      <c r="H636" s="24">
        <v>16</v>
      </c>
      <c r="I636" s="24">
        <v>113</v>
      </c>
      <c r="J636" s="24">
        <v>167</v>
      </c>
      <c r="K636" s="24">
        <v>280</v>
      </c>
    </row>
    <row r="637" spans="2:11" x14ac:dyDescent="0.35">
      <c r="B637" s="22">
        <v>634</v>
      </c>
      <c r="C637" s="57">
        <v>17.7</v>
      </c>
      <c r="D637" s="57">
        <v>21.060000000000002</v>
      </c>
      <c r="E637" s="57">
        <v>38.760000000000005</v>
      </c>
      <c r="F637" s="24">
        <v>6</v>
      </c>
      <c r="G637" s="24">
        <v>11</v>
      </c>
      <c r="H637" s="24">
        <v>17</v>
      </c>
      <c r="I637" s="24">
        <v>195</v>
      </c>
      <c r="J637" s="24">
        <v>160</v>
      </c>
      <c r="K637" s="24">
        <v>355</v>
      </c>
    </row>
    <row r="638" spans="2:11" x14ac:dyDescent="0.35">
      <c r="B638" s="22">
        <v>635</v>
      </c>
      <c r="C638" s="57">
        <v>16.399999999999999</v>
      </c>
      <c r="D638" s="57">
        <v>16.2</v>
      </c>
      <c r="E638" s="57">
        <v>32.599999999999994</v>
      </c>
      <c r="F638" s="24">
        <v>15</v>
      </c>
      <c r="G638" s="24">
        <v>12</v>
      </c>
      <c r="H638" s="24">
        <v>27</v>
      </c>
      <c r="I638" s="24">
        <v>117</v>
      </c>
      <c r="J638" s="24">
        <v>123</v>
      </c>
      <c r="K638" s="24">
        <v>240</v>
      </c>
    </row>
    <row r="639" spans="2:11" x14ac:dyDescent="0.35">
      <c r="B639" s="22">
        <v>636</v>
      </c>
      <c r="C639" s="57">
        <v>17.5</v>
      </c>
      <c r="D639" s="57">
        <v>16.020000000000003</v>
      </c>
      <c r="E639" s="57">
        <v>33.520000000000003</v>
      </c>
      <c r="F639" s="24">
        <v>5</v>
      </c>
      <c r="G639" s="24">
        <v>20</v>
      </c>
      <c r="H639" s="24">
        <v>25</v>
      </c>
      <c r="I639" s="24">
        <v>223</v>
      </c>
      <c r="J639" s="24">
        <v>140</v>
      </c>
      <c r="K639" s="24">
        <v>363</v>
      </c>
    </row>
    <row r="640" spans="2:11" x14ac:dyDescent="0.35">
      <c r="B640" s="22">
        <v>637</v>
      </c>
      <c r="C640" s="57">
        <v>21.6</v>
      </c>
      <c r="D640" s="57">
        <v>16.11</v>
      </c>
      <c r="E640" s="57">
        <v>37.71</v>
      </c>
      <c r="F640" s="24">
        <v>13</v>
      </c>
      <c r="G640" s="24">
        <v>10</v>
      </c>
      <c r="H640" s="24">
        <v>23</v>
      </c>
      <c r="I640" s="24">
        <v>173</v>
      </c>
      <c r="J640" s="24">
        <v>115</v>
      </c>
      <c r="K640" s="24">
        <v>288</v>
      </c>
    </row>
    <row r="641" spans="2:11" x14ac:dyDescent="0.35">
      <c r="B641" s="22">
        <v>638</v>
      </c>
      <c r="C641" s="57">
        <v>16.8</v>
      </c>
      <c r="D641" s="57">
        <v>16.740000000000002</v>
      </c>
      <c r="E641" s="57">
        <v>33.540000000000006</v>
      </c>
      <c r="F641" s="24">
        <v>6</v>
      </c>
      <c r="G641" s="24">
        <v>9</v>
      </c>
      <c r="H641" s="24">
        <v>15</v>
      </c>
      <c r="I641" s="24">
        <v>141</v>
      </c>
      <c r="J641" s="24">
        <v>157</v>
      </c>
      <c r="K641" s="24">
        <v>298</v>
      </c>
    </row>
    <row r="642" spans="2:11" x14ac:dyDescent="0.35">
      <c r="B642" s="22">
        <v>639</v>
      </c>
      <c r="C642" s="57">
        <v>17.399999999999999</v>
      </c>
      <c r="D642" s="57">
        <v>17.28</v>
      </c>
      <c r="E642" s="57">
        <v>34.68</v>
      </c>
      <c r="F642" s="24">
        <v>7</v>
      </c>
      <c r="G642" s="24">
        <v>11</v>
      </c>
      <c r="H642" s="24">
        <v>18</v>
      </c>
      <c r="I642" s="24">
        <v>196</v>
      </c>
      <c r="J642" s="24">
        <v>204</v>
      </c>
      <c r="K642" s="24">
        <v>400</v>
      </c>
    </row>
    <row r="643" spans="2:11" x14ac:dyDescent="0.35">
      <c r="B643" s="22">
        <v>640</v>
      </c>
      <c r="C643" s="57">
        <v>16.7</v>
      </c>
      <c r="D643" s="57">
        <v>16.47</v>
      </c>
      <c r="E643" s="57">
        <v>33.17</v>
      </c>
      <c r="F643" s="24">
        <v>12</v>
      </c>
      <c r="G643" s="24">
        <v>10</v>
      </c>
      <c r="H643" s="24">
        <v>22</v>
      </c>
      <c r="I643" s="24">
        <v>196</v>
      </c>
      <c r="J643" s="24">
        <v>123</v>
      </c>
      <c r="K643" s="24">
        <v>319</v>
      </c>
    </row>
    <row r="644" spans="2:11" x14ac:dyDescent="0.35">
      <c r="B644" s="22">
        <v>641</v>
      </c>
      <c r="C644" s="57">
        <v>14.6</v>
      </c>
      <c r="D644" s="57">
        <v>16.29</v>
      </c>
      <c r="E644" s="57">
        <v>30.89</v>
      </c>
      <c r="F644" s="24">
        <v>12</v>
      </c>
      <c r="G644" s="24">
        <v>11</v>
      </c>
      <c r="H644" s="24">
        <v>23</v>
      </c>
      <c r="I644" s="24">
        <v>172</v>
      </c>
      <c r="J644" s="24">
        <v>90</v>
      </c>
      <c r="K644" s="24">
        <v>262</v>
      </c>
    </row>
    <row r="645" spans="2:11" x14ac:dyDescent="0.35">
      <c r="B645" s="22">
        <v>642</v>
      </c>
      <c r="C645" s="57">
        <v>20</v>
      </c>
      <c r="D645" s="57">
        <v>16.200000000000003</v>
      </c>
      <c r="E645" s="57">
        <v>36.200000000000003</v>
      </c>
      <c r="F645" s="24">
        <v>8</v>
      </c>
      <c r="G645" s="24">
        <v>7</v>
      </c>
      <c r="H645" s="24">
        <v>15</v>
      </c>
      <c r="I645" s="24">
        <v>173</v>
      </c>
      <c r="J645" s="24">
        <v>236</v>
      </c>
      <c r="K645" s="24">
        <v>409</v>
      </c>
    </row>
    <row r="646" spans="2:11" x14ac:dyDescent="0.35">
      <c r="B646" s="22">
        <v>643</v>
      </c>
      <c r="C646" s="57">
        <v>21.6</v>
      </c>
      <c r="D646" s="57">
        <v>13.950000000000001</v>
      </c>
      <c r="E646" s="57">
        <v>35.550000000000004</v>
      </c>
      <c r="F646" s="24">
        <v>8</v>
      </c>
      <c r="G646" s="24">
        <v>10</v>
      </c>
      <c r="H646" s="24">
        <v>18</v>
      </c>
      <c r="I646" s="24">
        <v>82</v>
      </c>
      <c r="J646" s="24">
        <v>131</v>
      </c>
      <c r="K646" s="24">
        <v>213</v>
      </c>
    </row>
    <row r="647" spans="2:11" x14ac:dyDescent="0.35">
      <c r="B647" s="22">
        <v>644</v>
      </c>
      <c r="C647" s="57">
        <v>18</v>
      </c>
      <c r="D647" s="57">
        <v>13.5</v>
      </c>
      <c r="E647" s="57">
        <v>31.5</v>
      </c>
      <c r="F647" s="24">
        <v>7</v>
      </c>
      <c r="G647" s="24">
        <v>8</v>
      </c>
      <c r="H647" s="24">
        <v>15</v>
      </c>
      <c r="I647" s="24">
        <v>158</v>
      </c>
      <c r="J647" s="24">
        <v>131</v>
      </c>
      <c r="K647" s="24">
        <v>289</v>
      </c>
    </row>
    <row r="648" spans="2:11" x14ac:dyDescent="0.35">
      <c r="B648" s="22">
        <v>645</v>
      </c>
      <c r="C648" s="57">
        <v>19.700000000000003</v>
      </c>
      <c r="D648" s="57">
        <v>15.57</v>
      </c>
      <c r="E648" s="57">
        <v>35.270000000000003</v>
      </c>
      <c r="F648" s="24">
        <v>9</v>
      </c>
      <c r="G648" s="24">
        <v>7</v>
      </c>
      <c r="H648" s="24">
        <v>16</v>
      </c>
      <c r="I648" s="24">
        <v>177</v>
      </c>
      <c r="J648" s="24">
        <v>115</v>
      </c>
      <c r="K648" s="24">
        <v>292</v>
      </c>
    </row>
    <row r="649" spans="2:11" x14ac:dyDescent="0.35">
      <c r="B649" s="22">
        <v>646</v>
      </c>
      <c r="C649" s="57">
        <v>17.3</v>
      </c>
      <c r="D649" s="57">
        <v>15.48</v>
      </c>
      <c r="E649" s="57">
        <v>32.78</v>
      </c>
      <c r="F649" s="24">
        <v>13</v>
      </c>
      <c r="G649" s="24">
        <v>9</v>
      </c>
      <c r="H649" s="24">
        <v>22</v>
      </c>
      <c r="I649" s="24">
        <v>95</v>
      </c>
      <c r="J649" s="24">
        <v>119</v>
      </c>
      <c r="K649" s="24">
        <v>214</v>
      </c>
    </row>
    <row r="650" spans="2:11" x14ac:dyDescent="0.35">
      <c r="B650" s="22">
        <v>647</v>
      </c>
      <c r="C650" s="57">
        <v>14.600000000000001</v>
      </c>
      <c r="D650" s="57">
        <v>15.84</v>
      </c>
      <c r="E650" s="57">
        <v>30.44</v>
      </c>
      <c r="F650" s="24">
        <v>7</v>
      </c>
      <c r="G650" s="24">
        <v>10</v>
      </c>
      <c r="H650" s="24">
        <v>17</v>
      </c>
      <c r="I650" s="24">
        <v>174</v>
      </c>
      <c r="J650" s="24">
        <v>289</v>
      </c>
      <c r="K650" s="24">
        <v>463</v>
      </c>
    </row>
    <row r="651" spans="2:11" x14ac:dyDescent="0.35">
      <c r="B651" s="22">
        <v>648</v>
      </c>
      <c r="C651" s="57">
        <v>15.100000000000001</v>
      </c>
      <c r="D651" s="57">
        <v>19.71</v>
      </c>
      <c r="E651" s="57">
        <v>34.81</v>
      </c>
      <c r="F651" s="24">
        <v>12</v>
      </c>
      <c r="G651" s="24">
        <v>12</v>
      </c>
      <c r="H651" s="24">
        <v>24</v>
      </c>
      <c r="I651" s="24">
        <v>202</v>
      </c>
      <c r="J651" s="24">
        <v>138</v>
      </c>
      <c r="K651" s="24">
        <v>340</v>
      </c>
    </row>
    <row r="652" spans="2:11" x14ac:dyDescent="0.35">
      <c r="B652" s="22">
        <v>649</v>
      </c>
      <c r="C652" s="57">
        <v>20.7</v>
      </c>
      <c r="D652" s="57">
        <v>19.259999999999998</v>
      </c>
      <c r="E652" s="57">
        <v>39.959999999999994</v>
      </c>
      <c r="F652" s="24">
        <v>7</v>
      </c>
      <c r="G652" s="24">
        <v>16</v>
      </c>
      <c r="H652" s="24">
        <v>23</v>
      </c>
      <c r="I652" s="24">
        <v>143</v>
      </c>
      <c r="J652" s="24">
        <v>200</v>
      </c>
      <c r="K652" s="24">
        <v>343</v>
      </c>
    </row>
    <row r="653" spans="2:11" x14ac:dyDescent="0.35">
      <c r="B653" s="22">
        <v>650</v>
      </c>
      <c r="C653" s="57">
        <v>16.899999999999999</v>
      </c>
      <c r="D653" s="57">
        <v>19.440000000000001</v>
      </c>
      <c r="E653" s="57">
        <v>36.340000000000003</v>
      </c>
      <c r="F653" s="24">
        <v>10</v>
      </c>
      <c r="G653" s="24">
        <v>6</v>
      </c>
      <c r="H653" s="24">
        <v>16</v>
      </c>
      <c r="I653" s="24">
        <v>272</v>
      </c>
      <c r="J653" s="24">
        <v>187</v>
      </c>
      <c r="K653" s="24">
        <v>459</v>
      </c>
    </row>
    <row r="654" spans="2:11" x14ac:dyDescent="0.35">
      <c r="B654" s="22">
        <v>651</v>
      </c>
      <c r="C654" s="57">
        <v>18.3</v>
      </c>
      <c r="D654" s="57">
        <v>14.129999999999999</v>
      </c>
      <c r="E654" s="57">
        <v>32.43</v>
      </c>
      <c r="F654" s="24">
        <v>5</v>
      </c>
      <c r="G654" s="24">
        <v>8</v>
      </c>
      <c r="H654" s="24">
        <v>13</v>
      </c>
      <c r="I654" s="24">
        <v>101</v>
      </c>
      <c r="J654" s="24">
        <v>134</v>
      </c>
      <c r="K654" s="24">
        <v>235</v>
      </c>
    </row>
    <row r="655" spans="2:11" x14ac:dyDescent="0.35">
      <c r="B655" s="22">
        <v>652</v>
      </c>
      <c r="C655" s="57">
        <v>16.399999999999999</v>
      </c>
      <c r="D655" s="57">
        <v>16.020000000000003</v>
      </c>
      <c r="E655" s="57">
        <v>32.42</v>
      </c>
      <c r="F655" s="24">
        <v>9</v>
      </c>
      <c r="G655" s="24">
        <v>12</v>
      </c>
      <c r="H655" s="24">
        <v>21</v>
      </c>
      <c r="I655" s="24">
        <v>136</v>
      </c>
      <c r="J655" s="24">
        <v>163</v>
      </c>
      <c r="K655" s="24">
        <v>299</v>
      </c>
    </row>
    <row r="656" spans="2:11" x14ac:dyDescent="0.35">
      <c r="B656" s="22">
        <v>653</v>
      </c>
      <c r="C656" s="57">
        <v>18</v>
      </c>
      <c r="D656" s="57">
        <v>17.82</v>
      </c>
      <c r="E656" s="57">
        <v>35.82</v>
      </c>
      <c r="F656" s="24">
        <v>9</v>
      </c>
      <c r="G656" s="24">
        <v>9</v>
      </c>
      <c r="H656" s="24">
        <v>18</v>
      </c>
      <c r="I656" s="24">
        <v>165</v>
      </c>
      <c r="J656" s="24">
        <v>186</v>
      </c>
      <c r="K656" s="24">
        <v>351</v>
      </c>
    </row>
    <row r="657" spans="2:11" x14ac:dyDescent="0.35">
      <c r="B657" s="22">
        <v>654</v>
      </c>
      <c r="C657" s="57">
        <v>18.3</v>
      </c>
      <c r="D657" s="57">
        <v>20.52</v>
      </c>
      <c r="E657" s="57">
        <v>38.82</v>
      </c>
      <c r="F657" s="24">
        <v>8</v>
      </c>
      <c r="G657" s="24">
        <v>9</v>
      </c>
      <c r="H657" s="24">
        <v>17</v>
      </c>
      <c r="I657" s="24">
        <v>129</v>
      </c>
      <c r="J657" s="24">
        <v>107</v>
      </c>
      <c r="K657" s="24">
        <v>236</v>
      </c>
    </row>
    <row r="658" spans="2:11" x14ac:dyDescent="0.35">
      <c r="B658" s="22">
        <v>655</v>
      </c>
      <c r="C658" s="57">
        <v>17.399999999999999</v>
      </c>
      <c r="D658" s="57">
        <v>16.920000000000002</v>
      </c>
      <c r="E658" s="57">
        <v>34.32</v>
      </c>
      <c r="F658" s="24">
        <v>5</v>
      </c>
      <c r="G658" s="24">
        <v>11</v>
      </c>
      <c r="H658" s="24">
        <v>16</v>
      </c>
      <c r="I658" s="24">
        <v>94</v>
      </c>
      <c r="J658" s="24">
        <v>172</v>
      </c>
      <c r="K658" s="24">
        <v>266</v>
      </c>
    </row>
    <row r="659" spans="2:11" x14ac:dyDescent="0.35">
      <c r="B659" s="22">
        <v>656</v>
      </c>
      <c r="C659" s="57">
        <v>18</v>
      </c>
      <c r="D659" s="57">
        <v>17.55</v>
      </c>
      <c r="E659" s="57">
        <v>35.549999999999997</v>
      </c>
      <c r="F659" s="24">
        <v>8</v>
      </c>
      <c r="G659" s="24">
        <v>16</v>
      </c>
      <c r="H659" s="24">
        <v>24</v>
      </c>
      <c r="I659" s="24">
        <v>133</v>
      </c>
      <c r="J659" s="24">
        <v>113</v>
      </c>
      <c r="K659" s="24">
        <v>246</v>
      </c>
    </row>
    <row r="660" spans="2:11" x14ac:dyDescent="0.35">
      <c r="B660" s="22">
        <v>657</v>
      </c>
      <c r="C660" s="57">
        <v>18.799999999999997</v>
      </c>
      <c r="D660" s="57">
        <v>17.100000000000001</v>
      </c>
      <c r="E660" s="57">
        <v>35.9</v>
      </c>
      <c r="F660" s="24">
        <v>11</v>
      </c>
      <c r="G660" s="24">
        <v>15</v>
      </c>
      <c r="H660" s="24">
        <v>26</v>
      </c>
      <c r="I660" s="24">
        <v>93</v>
      </c>
      <c r="J660" s="24">
        <v>111</v>
      </c>
      <c r="K660" s="24">
        <v>204</v>
      </c>
    </row>
    <row r="661" spans="2:11" x14ac:dyDescent="0.35">
      <c r="B661" s="22">
        <v>658</v>
      </c>
      <c r="C661" s="57">
        <v>18.5</v>
      </c>
      <c r="D661" s="57">
        <v>17.100000000000001</v>
      </c>
      <c r="E661" s="57">
        <v>35.6</v>
      </c>
      <c r="F661" s="24">
        <v>13</v>
      </c>
      <c r="G661" s="24">
        <v>6</v>
      </c>
      <c r="H661" s="24">
        <v>19</v>
      </c>
      <c r="I661" s="24">
        <v>263</v>
      </c>
      <c r="J661" s="24">
        <v>172</v>
      </c>
      <c r="K661" s="24">
        <v>435</v>
      </c>
    </row>
    <row r="662" spans="2:11" x14ac:dyDescent="0.35">
      <c r="B662" s="22">
        <v>659</v>
      </c>
      <c r="C662" s="57">
        <v>17.899999999999999</v>
      </c>
      <c r="D662" s="57">
        <v>13.32</v>
      </c>
      <c r="E662" s="57">
        <v>31.22</v>
      </c>
      <c r="F662" s="24">
        <v>9</v>
      </c>
      <c r="G662" s="24">
        <v>8</v>
      </c>
      <c r="H662" s="24">
        <v>17</v>
      </c>
      <c r="I662" s="24">
        <v>125</v>
      </c>
      <c r="J662" s="24">
        <v>134</v>
      </c>
      <c r="K662" s="24">
        <v>259</v>
      </c>
    </row>
    <row r="663" spans="2:11" x14ac:dyDescent="0.35">
      <c r="B663" s="22">
        <v>660</v>
      </c>
      <c r="C663" s="57">
        <v>17.200000000000003</v>
      </c>
      <c r="D663" s="57">
        <v>13.95</v>
      </c>
      <c r="E663" s="57">
        <v>31.150000000000002</v>
      </c>
      <c r="F663" s="24">
        <v>6</v>
      </c>
      <c r="G663" s="24">
        <v>12</v>
      </c>
      <c r="H663" s="24">
        <v>18</v>
      </c>
      <c r="I663" s="24">
        <v>158</v>
      </c>
      <c r="J663" s="24">
        <v>106</v>
      </c>
      <c r="K663" s="24">
        <v>264</v>
      </c>
    </row>
    <row r="664" spans="2:11" x14ac:dyDescent="0.35">
      <c r="B664" s="22">
        <v>661</v>
      </c>
      <c r="C664" s="57">
        <v>20.2</v>
      </c>
      <c r="D664" s="57">
        <v>18.72</v>
      </c>
      <c r="E664" s="57">
        <v>38.92</v>
      </c>
      <c r="F664" s="24">
        <v>9</v>
      </c>
      <c r="G664" s="24">
        <v>11</v>
      </c>
      <c r="H664" s="24">
        <v>20</v>
      </c>
      <c r="I664" s="24">
        <v>100</v>
      </c>
      <c r="J664" s="24">
        <v>181</v>
      </c>
      <c r="K664" s="24">
        <v>281</v>
      </c>
    </row>
    <row r="665" spans="2:11" x14ac:dyDescent="0.35">
      <c r="B665" s="22">
        <v>662</v>
      </c>
      <c r="C665" s="57">
        <v>17.5</v>
      </c>
      <c r="D665" s="57">
        <v>17.189999999999998</v>
      </c>
      <c r="E665" s="57">
        <v>34.69</v>
      </c>
      <c r="F665" s="24">
        <v>8</v>
      </c>
      <c r="G665" s="24">
        <v>9</v>
      </c>
      <c r="H665" s="24">
        <v>17</v>
      </c>
      <c r="I665" s="24">
        <v>222</v>
      </c>
      <c r="J665" s="24">
        <v>148</v>
      </c>
      <c r="K665" s="24">
        <v>370</v>
      </c>
    </row>
    <row r="666" spans="2:11" x14ac:dyDescent="0.35">
      <c r="B666" s="22">
        <v>663</v>
      </c>
      <c r="C666" s="57">
        <v>19.2</v>
      </c>
      <c r="D666" s="57">
        <v>18.72</v>
      </c>
      <c r="E666" s="57">
        <v>37.92</v>
      </c>
      <c r="F666" s="24">
        <v>8</v>
      </c>
      <c r="G666" s="24">
        <v>8</v>
      </c>
      <c r="H666" s="24">
        <v>16</v>
      </c>
      <c r="I666" s="24">
        <v>162</v>
      </c>
      <c r="J666" s="24">
        <v>91</v>
      </c>
      <c r="K666" s="24">
        <v>253</v>
      </c>
    </row>
    <row r="667" spans="2:11" x14ac:dyDescent="0.35">
      <c r="B667" s="22">
        <v>664</v>
      </c>
      <c r="C667" s="57">
        <v>16.399999999999999</v>
      </c>
      <c r="D667" s="57">
        <v>16.02</v>
      </c>
      <c r="E667" s="57">
        <v>32.42</v>
      </c>
      <c r="F667" s="24">
        <v>10</v>
      </c>
      <c r="G667" s="24">
        <v>7</v>
      </c>
      <c r="H667" s="24">
        <v>17</v>
      </c>
      <c r="I667" s="24">
        <v>142</v>
      </c>
      <c r="J667" s="24">
        <v>143</v>
      </c>
      <c r="K667" s="24">
        <v>285</v>
      </c>
    </row>
    <row r="668" spans="2:11" x14ac:dyDescent="0.35">
      <c r="B668" s="22">
        <v>665</v>
      </c>
      <c r="C668" s="57">
        <v>21.4</v>
      </c>
      <c r="D668" s="57">
        <v>15.57</v>
      </c>
      <c r="E668" s="57">
        <v>36.97</v>
      </c>
      <c r="F668" s="24">
        <v>10</v>
      </c>
      <c r="G668" s="24">
        <v>5</v>
      </c>
      <c r="H668" s="24">
        <v>15</v>
      </c>
      <c r="I668" s="24">
        <v>192</v>
      </c>
      <c r="J668" s="24">
        <v>277</v>
      </c>
      <c r="K668" s="24">
        <v>469</v>
      </c>
    </row>
    <row r="669" spans="2:11" x14ac:dyDescent="0.35">
      <c r="B669" s="22">
        <v>666</v>
      </c>
      <c r="C669" s="57">
        <v>19.8</v>
      </c>
      <c r="D669" s="57">
        <v>21.06</v>
      </c>
      <c r="E669" s="57">
        <v>40.86</v>
      </c>
      <c r="F669" s="24">
        <v>12</v>
      </c>
      <c r="G669" s="24">
        <v>13</v>
      </c>
      <c r="H669" s="24">
        <v>25</v>
      </c>
      <c r="I669" s="24">
        <v>111</v>
      </c>
      <c r="J669" s="24">
        <v>173</v>
      </c>
      <c r="K669" s="24">
        <v>284</v>
      </c>
    </row>
    <row r="670" spans="2:11" x14ac:dyDescent="0.35">
      <c r="B670" s="22">
        <v>667</v>
      </c>
      <c r="C670" s="57">
        <v>15.4</v>
      </c>
      <c r="D670" s="57">
        <v>21.869999999999997</v>
      </c>
      <c r="E670" s="57">
        <v>37.269999999999996</v>
      </c>
      <c r="F670" s="24">
        <v>9</v>
      </c>
      <c r="G670" s="24">
        <v>13</v>
      </c>
      <c r="H670" s="24">
        <v>22</v>
      </c>
      <c r="I670" s="24">
        <v>155</v>
      </c>
      <c r="J670" s="24">
        <v>181</v>
      </c>
      <c r="K670" s="24">
        <v>336</v>
      </c>
    </row>
    <row r="671" spans="2:11" x14ac:dyDescent="0.35">
      <c r="B671" s="22">
        <v>668</v>
      </c>
      <c r="C671" s="57">
        <v>20.9</v>
      </c>
      <c r="D671" s="57">
        <v>14.490000000000002</v>
      </c>
      <c r="E671" s="57">
        <v>35.39</v>
      </c>
      <c r="F671" s="24">
        <v>10</v>
      </c>
      <c r="G671" s="24">
        <v>14</v>
      </c>
      <c r="H671" s="24">
        <v>24</v>
      </c>
      <c r="I671" s="24">
        <v>135</v>
      </c>
      <c r="J671" s="24">
        <v>99</v>
      </c>
      <c r="K671" s="24">
        <v>234</v>
      </c>
    </row>
    <row r="672" spans="2:11" x14ac:dyDescent="0.35">
      <c r="B672" s="22">
        <v>669</v>
      </c>
      <c r="C672" s="57">
        <v>17.799999999999997</v>
      </c>
      <c r="D672" s="57">
        <v>18.270000000000003</v>
      </c>
      <c r="E672" s="57">
        <v>36.07</v>
      </c>
      <c r="F672" s="24">
        <v>10</v>
      </c>
      <c r="G672" s="24">
        <v>10</v>
      </c>
      <c r="H672" s="24">
        <v>20</v>
      </c>
      <c r="I672" s="24">
        <v>117</v>
      </c>
      <c r="J672" s="24">
        <v>112</v>
      </c>
      <c r="K672" s="24">
        <v>229</v>
      </c>
    </row>
    <row r="673" spans="2:11" x14ac:dyDescent="0.35">
      <c r="B673" s="22">
        <v>670</v>
      </c>
      <c r="C673" s="57">
        <v>15.6</v>
      </c>
      <c r="D673" s="57">
        <v>14.760000000000002</v>
      </c>
      <c r="E673" s="57">
        <v>30.36</v>
      </c>
      <c r="F673" s="24">
        <v>8</v>
      </c>
      <c r="G673" s="24">
        <v>10</v>
      </c>
      <c r="H673" s="24">
        <v>18</v>
      </c>
      <c r="I673" s="24">
        <v>175</v>
      </c>
      <c r="J673" s="24">
        <v>80</v>
      </c>
      <c r="K673" s="24">
        <v>255</v>
      </c>
    </row>
    <row r="674" spans="2:11" x14ac:dyDescent="0.35">
      <c r="B674" s="22">
        <v>671</v>
      </c>
      <c r="C674" s="57">
        <v>18.799999999999997</v>
      </c>
      <c r="D674" s="57">
        <v>18.990000000000002</v>
      </c>
      <c r="E674" s="57">
        <v>37.79</v>
      </c>
      <c r="F674" s="24">
        <v>11</v>
      </c>
      <c r="G674" s="24">
        <v>7</v>
      </c>
      <c r="H674" s="24">
        <v>18</v>
      </c>
      <c r="I674" s="24">
        <v>165</v>
      </c>
      <c r="J674" s="24">
        <v>92</v>
      </c>
      <c r="K674" s="24">
        <v>257</v>
      </c>
    </row>
    <row r="675" spans="2:11" x14ac:dyDescent="0.35">
      <c r="B675" s="22">
        <v>672</v>
      </c>
      <c r="C675" s="57">
        <v>20.5</v>
      </c>
      <c r="D675" s="57">
        <v>21.060000000000002</v>
      </c>
      <c r="E675" s="57">
        <v>41.56</v>
      </c>
      <c r="F675" s="24">
        <v>10</v>
      </c>
      <c r="G675" s="24">
        <v>9</v>
      </c>
      <c r="H675" s="24">
        <v>19</v>
      </c>
      <c r="I675" s="24">
        <v>118</v>
      </c>
      <c r="J675" s="24">
        <v>150</v>
      </c>
      <c r="K675" s="24">
        <v>268</v>
      </c>
    </row>
    <row r="676" spans="2:11" x14ac:dyDescent="0.35">
      <c r="B676" s="22">
        <v>673</v>
      </c>
      <c r="C676" s="57">
        <v>16.3</v>
      </c>
      <c r="D676" s="57">
        <v>19.260000000000002</v>
      </c>
      <c r="E676" s="57">
        <v>35.56</v>
      </c>
      <c r="F676" s="24">
        <v>18</v>
      </c>
      <c r="G676" s="24">
        <v>9</v>
      </c>
      <c r="H676" s="24">
        <v>27</v>
      </c>
      <c r="I676" s="24">
        <v>247</v>
      </c>
      <c r="J676" s="24">
        <v>115</v>
      </c>
      <c r="K676" s="24">
        <v>362</v>
      </c>
    </row>
    <row r="677" spans="2:11" x14ac:dyDescent="0.35">
      <c r="B677" s="22">
        <v>674</v>
      </c>
      <c r="C677" s="57">
        <v>20.9</v>
      </c>
      <c r="D677" s="57">
        <v>17.73</v>
      </c>
      <c r="E677" s="57">
        <v>38.629999999999995</v>
      </c>
      <c r="F677" s="24">
        <v>5</v>
      </c>
      <c r="G677" s="24">
        <v>11</v>
      </c>
      <c r="H677" s="24">
        <v>16</v>
      </c>
      <c r="I677" s="24">
        <v>129</v>
      </c>
      <c r="J677" s="24">
        <v>93</v>
      </c>
      <c r="K677" s="24">
        <v>222</v>
      </c>
    </row>
    <row r="678" spans="2:11" x14ac:dyDescent="0.35">
      <c r="B678" s="22">
        <v>675</v>
      </c>
      <c r="C678" s="57">
        <v>16.399999999999999</v>
      </c>
      <c r="D678" s="57">
        <v>15.57</v>
      </c>
      <c r="E678" s="57">
        <v>31.97</v>
      </c>
      <c r="F678" s="24">
        <v>7</v>
      </c>
      <c r="G678" s="24">
        <v>5</v>
      </c>
      <c r="H678" s="24">
        <v>12</v>
      </c>
      <c r="I678" s="24">
        <v>179</v>
      </c>
      <c r="J678" s="24">
        <v>80</v>
      </c>
      <c r="K678" s="24">
        <v>259</v>
      </c>
    </row>
    <row r="679" spans="2:11" x14ac:dyDescent="0.35">
      <c r="B679" s="22">
        <v>676</v>
      </c>
      <c r="C679" s="57">
        <v>20.8</v>
      </c>
      <c r="D679" s="57">
        <v>12.059999999999999</v>
      </c>
      <c r="E679" s="57">
        <v>32.86</v>
      </c>
      <c r="F679" s="24">
        <v>7</v>
      </c>
      <c r="G679" s="24">
        <v>13</v>
      </c>
      <c r="H679" s="24">
        <v>20</v>
      </c>
      <c r="I679" s="24">
        <v>130</v>
      </c>
      <c r="J679" s="24">
        <v>147</v>
      </c>
      <c r="K679" s="24">
        <v>277</v>
      </c>
    </row>
    <row r="680" spans="2:11" x14ac:dyDescent="0.35">
      <c r="B680" s="22">
        <v>677</v>
      </c>
      <c r="C680" s="57">
        <v>20.7</v>
      </c>
      <c r="D680" s="57">
        <v>17.46</v>
      </c>
      <c r="E680" s="57">
        <v>38.159999999999997</v>
      </c>
      <c r="F680" s="24">
        <v>9</v>
      </c>
      <c r="G680" s="24">
        <v>13</v>
      </c>
      <c r="H680" s="24">
        <v>22</v>
      </c>
      <c r="I680" s="24">
        <v>201</v>
      </c>
      <c r="J680" s="24">
        <v>201</v>
      </c>
      <c r="K680" s="24">
        <v>402</v>
      </c>
    </row>
    <row r="681" spans="2:11" x14ac:dyDescent="0.35">
      <c r="B681" s="22">
        <v>678</v>
      </c>
      <c r="C681" s="57">
        <v>19.399999999999999</v>
      </c>
      <c r="D681" s="57">
        <v>16.29</v>
      </c>
      <c r="E681" s="57">
        <v>35.69</v>
      </c>
      <c r="F681" s="24">
        <v>7</v>
      </c>
      <c r="G681" s="24">
        <v>5</v>
      </c>
      <c r="H681" s="24">
        <v>12</v>
      </c>
      <c r="I681" s="24">
        <v>183</v>
      </c>
      <c r="J681" s="24">
        <v>200</v>
      </c>
      <c r="K681" s="24">
        <v>383</v>
      </c>
    </row>
    <row r="682" spans="2:11" x14ac:dyDescent="0.35">
      <c r="B682" s="22">
        <v>679</v>
      </c>
      <c r="C682" s="57">
        <v>19.700000000000003</v>
      </c>
      <c r="D682" s="57">
        <v>17.100000000000001</v>
      </c>
      <c r="E682" s="57">
        <v>36.800000000000004</v>
      </c>
      <c r="F682" s="24">
        <v>12</v>
      </c>
      <c r="G682" s="24">
        <v>9</v>
      </c>
      <c r="H682" s="24">
        <v>21</v>
      </c>
      <c r="I682" s="24">
        <v>134</v>
      </c>
      <c r="J682" s="24">
        <v>100</v>
      </c>
      <c r="K682" s="24">
        <v>234</v>
      </c>
    </row>
    <row r="683" spans="2:11" x14ac:dyDescent="0.35">
      <c r="B683" s="22">
        <v>680</v>
      </c>
      <c r="C683" s="57">
        <v>19.600000000000001</v>
      </c>
      <c r="D683" s="57">
        <v>15.3</v>
      </c>
      <c r="E683" s="57">
        <v>34.900000000000006</v>
      </c>
      <c r="F683" s="24">
        <v>8</v>
      </c>
      <c r="G683" s="24">
        <v>3</v>
      </c>
      <c r="H683" s="24">
        <v>11</v>
      </c>
      <c r="I683" s="24">
        <v>128</v>
      </c>
      <c r="J683" s="24">
        <v>195</v>
      </c>
      <c r="K683" s="24">
        <v>323</v>
      </c>
    </row>
    <row r="684" spans="2:11" x14ac:dyDescent="0.35">
      <c r="B684" s="22">
        <v>681</v>
      </c>
      <c r="C684" s="57">
        <v>17.299999999999997</v>
      </c>
      <c r="D684" s="57">
        <v>16.11</v>
      </c>
      <c r="E684" s="57">
        <v>33.409999999999997</v>
      </c>
      <c r="F684" s="24">
        <v>9</v>
      </c>
      <c r="G684" s="24">
        <v>12</v>
      </c>
      <c r="H684" s="24">
        <v>21</v>
      </c>
      <c r="I684" s="24">
        <v>135</v>
      </c>
      <c r="J684" s="24">
        <v>145</v>
      </c>
      <c r="K684" s="24">
        <v>280</v>
      </c>
    </row>
    <row r="685" spans="2:11" x14ac:dyDescent="0.35">
      <c r="B685" s="22">
        <v>682</v>
      </c>
      <c r="C685" s="57">
        <v>17.399999999999999</v>
      </c>
      <c r="D685" s="57">
        <v>13.41</v>
      </c>
      <c r="E685" s="57">
        <v>30.81</v>
      </c>
      <c r="F685" s="24">
        <v>9</v>
      </c>
      <c r="G685" s="24">
        <v>8</v>
      </c>
      <c r="H685" s="24">
        <v>17</v>
      </c>
      <c r="I685" s="24">
        <v>131</v>
      </c>
      <c r="J685" s="24">
        <v>118</v>
      </c>
      <c r="K685" s="24">
        <v>249</v>
      </c>
    </row>
    <row r="686" spans="2:11" x14ac:dyDescent="0.35">
      <c r="B686" s="22">
        <v>683</v>
      </c>
      <c r="C686" s="57">
        <v>20.399999999999999</v>
      </c>
      <c r="D686" s="57">
        <v>18.809999999999999</v>
      </c>
      <c r="E686" s="57">
        <v>39.209999999999994</v>
      </c>
      <c r="F686" s="24">
        <v>8</v>
      </c>
      <c r="G686" s="24">
        <v>12</v>
      </c>
      <c r="H686" s="24">
        <v>20</v>
      </c>
      <c r="I686" s="24">
        <v>179</v>
      </c>
      <c r="J686" s="24">
        <v>138</v>
      </c>
      <c r="K686" s="24">
        <v>317</v>
      </c>
    </row>
    <row r="687" spans="2:11" x14ac:dyDescent="0.35">
      <c r="B687" s="22">
        <v>684</v>
      </c>
      <c r="C687" s="57">
        <v>17.899999999999999</v>
      </c>
      <c r="D687" s="57">
        <v>18.899999999999999</v>
      </c>
      <c r="E687" s="57">
        <v>36.799999999999997</v>
      </c>
      <c r="F687" s="24">
        <v>4</v>
      </c>
      <c r="G687" s="24">
        <v>9</v>
      </c>
      <c r="H687" s="24">
        <v>13</v>
      </c>
      <c r="I687" s="24">
        <v>244</v>
      </c>
      <c r="J687" s="24">
        <v>112</v>
      </c>
      <c r="K687" s="24">
        <v>356</v>
      </c>
    </row>
    <row r="688" spans="2:11" x14ac:dyDescent="0.35">
      <c r="B688" s="22">
        <v>685</v>
      </c>
      <c r="C688" s="57">
        <v>19.600000000000001</v>
      </c>
      <c r="D688" s="57">
        <v>15.75</v>
      </c>
      <c r="E688" s="57">
        <v>35.35</v>
      </c>
      <c r="F688" s="24">
        <v>4</v>
      </c>
      <c r="G688" s="24">
        <v>12</v>
      </c>
      <c r="H688" s="24">
        <v>16</v>
      </c>
      <c r="I688" s="24">
        <v>143</v>
      </c>
      <c r="J688" s="24">
        <v>87</v>
      </c>
      <c r="K688" s="24">
        <v>230</v>
      </c>
    </row>
    <row r="689" spans="2:11" x14ac:dyDescent="0.35">
      <c r="B689" s="22">
        <v>686</v>
      </c>
      <c r="C689" s="57">
        <v>19.5</v>
      </c>
      <c r="D689" s="57">
        <v>20.07</v>
      </c>
      <c r="E689" s="57">
        <v>39.57</v>
      </c>
      <c r="F689" s="24">
        <v>7</v>
      </c>
      <c r="G689" s="24">
        <v>18</v>
      </c>
      <c r="H689" s="24">
        <v>25</v>
      </c>
      <c r="I689" s="24">
        <v>263</v>
      </c>
      <c r="J689" s="24">
        <v>118</v>
      </c>
      <c r="K689" s="24">
        <v>381</v>
      </c>
    </row>
    <row r="690" spans="2:11" x14ac:dyDescent="0.35">
      <c r="B690" s="22">
        <v>687</v>
      </c>
      <c r="C690" s="57">
        <v>20.299999999999997</v>
      </c>
      <c r="D690" s="57">
        <v>18.63</v>
      </c>
      <c r="E690" s="57">
        <v>38.929999999999993</v>
      </c>
      <c r="F690" s="24">
        <v>9</v>
      </c>
      <c r="G690" s="24">
        <v>10</v>
      </c>
      <c r="H690" s="24">
        <v>19</v>
      </c>
      <c r="I690" s="24">
        <v>173</v>
      </c>
      <c r="J690" s="24">
        <v>160</v>
      </c>
      <c r="K690" s="24">
        <v>333</v>
      </c>
    </row>
    <row r="691" spans="2:11" x14ac:dyDescent="0.35">
      <c r="B691" s="22">
        <v>688</v>
      </c>
      <c r="C691" s="57">
        <v>18.2</v>
      </c>
      <c r="D691" s="57">
        <v>20.43</v>
      </c>
      <c r="E691" s="57">
        <v>38.629999999999995</v>
      </c>
      <c r="F691" s="24">
        <v>7</v>
      </c>
      <c r="G691" s="24">
        <v>8</v>
      </c>
      <c r="H691" s="24">
        <v>15</v>
      </c>
      <c r="I691" s="24">
        <v>165</v>
      </c>
      <c r="J691" s="24">
        <v>266</v>
      </c>
      <c r="K691" s="24">
        <v>431</v>
      </c>
    </row>
    <row r="692" spans="2:11" x14ac:dyDescent="0.35">
      <c r="B692" s="22">
        <v>689</v>
      </c>
      <c r="C692" s="57">
        <v>15.7</v>
      </c>
      <c r="D692" s="57">
        <v>16.740000000000002</v>
      </c>
      <c r="E692" s="57">
        <v>32.44</v>
      </c>
      <c r="F692" s="24">
        <v>13</v>
      </c>
      <c r="G692" s="24">
        <v>7</v>
      </c>
      <c r="H692" s="24">
        <v>20</v>
      </c>
      <c r="I692" s="24">
        <v>207</v>
      </c>
      <c r="J692" s="24">
        <v>94</v>
      </c>
      <c r="K692" s="24">
        <v>301</v>
      </c>
    </row>
    <row r="693" spans="2:11" x14ac:dyDescent="0.35">
      <c r="B693" s="22">
        <v>690</v>
      </c>
      <c r="C693" s="57">
        <v>20.399999999999999</v>
      </c>
      <c r="D693" s="57">
        <v>17.91</v>
      </c>
      <c r="E693" s="57">
        <v>38.31</v>
      </c>
      <c r="F693" s="24">
        <v>7</v>
      </c>
      <c r="G693" s="24">
        <v>9</v>
      </c>
      <c r="H693" s="24">
        <v>16</v>
      </c>
      <c r="I693" s="24">
        <v>246</v>
      </c>
      <c r="J693" s="24">
        <v>219</v>
      </c>
      <c r="K693" s="24">
        <v>465</v>
      </c>
    </row>
    <row r="694" spans="2:11" x14ac:dyDescent="0.35">
      <c r="B694" s="22">
        <v>691</v>
      </c>
      <c r="C694" s="57">
        <v>16.700000000000003</v>
      </c>
      <c r="D694" s="57">
        <v>17.369999999999997</v>
      </c>
      <c r="E694" s="57">
        <v>34.07</v>
      </c>
      <c r="F694" s="24">
        <v>16</v>
      </c>
      <c r="G694" s="24">
        <v>9</v>
      </c>
      <c r="H694" s="24">
        <v>25</v>
      </c>
      <c r="I694" s="24">
        <v>141</v>
      </c>
      <c r="J694" s="24">
        <v>136</v>
      </c>
      <c r="K694" s="24">
        <v>277</v>
      </c>
    </row>
    <row r="695" spans="2:11" x14ac:dyDescent="0.35">
      <c r="B695" s="22">
        <v>692</v>
      </c>
      <c r="C695" s="57">
        <v>23.3</v>
      </c>
      <c r="D695" s="57">
        <v>17.28</v>
      </c>
      <c r="E695" s="57">
        <v>40.58</v>
      </c>
      <c r="F695" s="24">
        <v>10</v>
      </c>
      <c r="G695" s="24">
        <v>8</v>
      </c>
      <c r="H695" s="24">
        <v>18</v>
      </c>
      <c r="I695" s="24">
        <v>215</v>
      </c>
      <c r="J695" s="24">
        <v>131</v>
      </c>
      <c r="K695" s="24">
        <v>346</v>
      </c>
    </row>
    <row r="696" spans="2:11" x14ac:dyDescent="0.35">
      <c r="B696" s="22">
        <v>693</v>
      </c>
      <c r="C696" s="57">
        <v>17.899999999999999</v>
      </c>
      <c r="D696" s="57">
        <v>16.38</v>
      </c>
      <c r="E696" s="57">
        <v>34.28</v>
      </c>
      <c r="F696" s="24">
        <v>7</v>
      </c>
      <c r="G696" s="24">
        <v>12</v>
      </c>
      <c r="H696" s="24">
        <v>19</v>
      </c>
      <c r="I696" s="24">
        <v>189</v>
      </c>
      <c r="J696" s="24">
        <v>122</v>
      </c>
      <c r="K696" s="24">
        <v>311</v>
      </c>
    </row>
    <row r="697" spans="2:11" x14ac:dyDescent="0.35">
      <c r="B697" s="22">
        <v>694</v>
      </c>
      <c r="C697" s="57">
        <v>19.399999999999999</v>
      </c>
      <c r="D697" s="57">
        <v>16.11</v>
      </c>
      <c r="E697" s="57">
        <v>35.51</v>
      </c>
      <c r="F697" s="24">
        <v>6</v>
      </c>
      <c r="G697" s="24">
        <v>11</v>
      </c>
      <c r="H697" s="24">
        <v>17</v>
      </c>
      <c r="I697" s="24">
        <v>176</v>
      </c>
      <c r="J697" s="24">
        <v>159</v>
      </c>
      <c r="K697" s="24">
        <v>335</v>
      </c>
    </row>
    <row r="698" spans="2:11" x14ac:dyDescent="0.35">
      <c r="B698" s="22">
        <v>695</v>
      </c>
      <c r="C698" s="57">
        <v>16.100000000000001</v>
      </c>
      <c r="D698" s="57">
        <v>16.11</v>
      </c>
      <c r="E698" s="57">
        <v>32.21</v>
      </c>
      <c r="F698" s="24">
        <v>11</v>
      </c>
      <c r="G698" s="24">
        <v>12</v>
      </c>
      <c r="H698" s="24">
        <v>23</v>
      </c>
      <c r="I698" s="24">
        <v>151</v>
      </c>
      <c r="J698" s="24">
        <v>204</v>
      </c>
      <c r="K698" s="24">
        <v>355</v>
      </c>
    </row>
    <row r="699" spans="2:11" x14ac:dyDescent="0.35">
      <c r="B699" s="22">
        <v>696</v>
      </c>
      <c r="C699" s="57">
        <v>16</v>
      </c>
      <c r="D699" s="57">
        <v>13.95</v>
      </c>
      <c r="E699" s="57">
        <v>29.95</v>
      </c>
      <c r="F699" s="24">
        <v>8</v>
      </c>
      <c r="G699" s="24">
        <v>4</v>
      </c>
      <c r="H699" s="24">
        <v>12</v>
      </c>
      <c r="I699" s="24">
        <v>337</v>
      </c>
      <c r="J699" s="24">
        <v>285</v>
      </c>
      <c r="K699" s="24">
        <v>622</v>
      </c>
    </row>
    <row r="700" spans="2:11" x14ac:dyDescent="0.35">
      <c r="B700" s="22">
        <v>697</v>
      </c>
      <c r="C700" s="57">
        <v>19.700000000000003</v>
      </c>
      <c r="D700" s="57">
        <v>17.010000000000002</v>
      </c>
      <c r="E700" s="57">
        <v>36.710000000000008</v>
      </c>
      <c r="F700" s="24">
        <v>10</v>
      </c>
      <c r="G700" s="24">
        <v>11</v>
      </c>
      <c r="H700" s="24">
        <v>21</v>
      </c>
      <c r="I700" s="24">
        <v>138</v>
      </c>
      <c r="J700" s="24">
        <v>202</v>
      </c>
      <c r="K700" s="24">
        <v>340</v>
      </c>
    </row>
    <row r="701" spans="2:11" x14ac:dyDescent="0.35">
      <c r="B701" s="22">
        <v>698</v>
      </c>
      <c r="C701" s="57">
        <v>18.3</v>
      </c>
      <c r="D701" s="57">
        <v>20.79</v>
      </c>
      <c r="E701" s="57">
        <v>39.090000000000003</v>
      </c>
      <c r="F701" s="24">
        <v>12</v>
      </c>
      <c r="G701" s="24">
        <v>10</v>
      </c>
      <c r="H701" s="24">
        <v>22</v>
      </c>
      <c r="I701" s="24">
        <v>135</v>
      </c>
      <c r="J701" s="24">
        <v>135</v>
      </c>
      <c r="K701" s="24">
        <v>270</v>
      </c>
    </row>
    <row r="702" spans="2:11" x14ac:dyDescent="0.35">
      <c r="B702" s="22">
        <v>699</v>
      </c>
      <c r="C702" s="57">
        <v>18.100000000000001</v>
      </c>
      <c r="D702" s="57">
        <v>17.28</v>
      </c>
      <c r="E702" s="57">
        <v>35.380000000000003</v>
      </c>
      <c r="F702" s="24">
        <v>6</v>
      </c>
      <c r="G702" s="24">
        <v>14</v>
      </c>
      <c r="H702" s="24">
        <v>20</v>
      </c>
      <c r="I702" s="24">
        <v>312</v>
      </c>
      <c r="J702" s="24">
        <v>111</v>
      </c>
      <c r="K702" s="24">
        <v>423</v>
      </c>
    </row>
    <row r="703" spans="2:11" x14ac:dyDescent="0.35">
      <c r="B703" s="22">
        <v>700</v>
      </c>
      <c r="C703" s="57">
        <v>17.2</v>
      </c>
      <c r="D703" s="57">
        <v>18.270000000000003</v>
      </c>
      <c r="E703" s="57">
        <v>35.47</v>
      </c>
      <c r="F703" s="24">
        <v>8</v>
      </c>
      <c r="G703" s="24">
        <v>9</v>
      </c>
      <c r="H703" s="24">
        <v>17</v>
      </c>
      <c r="I703" s="24">
        <v>112</v>
      </c>
      <c r="J703" s="24">
        <v>81</v>
      </c>
      <c r="K703" s="24">
        <v>193</v>
      </c>
    </row>
    <row r="704" spans="2:11" x14ac:dyDescent="0.35">
      <c r="B704" s="22">
        <v>701</v>
      </c>
      <c r="C704" s="57">
        <v>17.399999999999999</v>
      </c>
      <c r="D704" s="57">
        <v>13.32</v>
      </c>
      <c r="E704" s="57">
        <v>30.72</v>
      </c>
      <c r="F704" s="24">
        <v>3</v>
      </c>
      <c r="G704" s="24">
        <v>14</v>
      </c>
      <c r="H704" s="24">
        <v>17</v>
      </c>
      <c r="I704" s="24">
        <v>207</v>
      </c>
      <c r="J704" s="24">
        <v>129</v>
      </c>
      <c r="K704" s="24">
        <v>336</v>
      </c>
    </row>
    <row r="705" spans="2:11" x14ac:dyDescent="0.35">
      <c r="B705" s="22">
        <v>702</v>
      </c>
      <c r="C705" s="57">
        <v>17.799999999999997</v>
      </c>
      <c r="D705" s="57">
        <v>17.730000000000004</v>
      </c>
      <c r="E705" s="57">
        <v>35.53</v>
      </c>
      <c r="F705" s="24">
        <v>5</v>
      </c>
      <c r="G705" s="24">
        <v>12</v>
      </c>
      <c r="H705" s="24">
        <v>17</v>
      </c>
      <c r="I705" s="24">
        <v>190</v>
      </c>
      <c r="J705" s="24">
        <v>81</v>
      </c>
      <c r="K705" s="24">
        <v>271</v>
      </c>
    </row>
    <row r="706" spans="2:11" x14ac:dyDescent="0.35">
      <c r="B706" s="22">
        <v>703</v>
      </c>
      <c r="C706" s="57">
        <v>20.5</v>
      </c>
      <c r="D706" s="57">
        <v>18.630000000000003</v>
      </c>
      <c r="E706" s="57">
        <v>39.130000000000003</v>
      </c>
      <c r="F706" s="24">
        <v>9</v>
      </c>
      <c r="G706" s="24">
        <v>9</v>
      </c>
      <c r="H706" s="24">
        <v>18</v>
      </c>
      <c r="I706" s="24">
        <v>150</v>
      </c>
      <c r="J706" s="24">
        <v>91</v>
      </c>
      <c r="K706" s="24">
        <v>241</v>
      </c>
    </row>
    <row r="707" spans="2:11" x14ac:dyDescent="0.35">
      <c r="B707" s="22">
        <v>704</v>
      </c>
      <c r="C707" s="57">
        <v>19.8</v>
      </c>
      <c r="D707" s="57">
        <v>12.69</v>
      </c>
      <c r="E707" s="57">
        <v>32.49</v>
      </c>
      <c r="F707" s="24">
        <v>5</v>
      </c>
      <c r="G707" s="24">
        <v>9</v>
      </c>
      <c r="H707" s="24">
        <v>14</v>
      </c>
      <c r="I707" s="24">
        <v>202</v>
      </c>
      <c r="J707" s="24">
        <v>189</v>
      </c>
      <c r="K707" s="24">
        <v>391</v>
      </c>
    </row>
    <row r="708" spans="2:11" x14ac:dyDescent="0.35">
      <c r="B708" s="22">
        <v>705</v>
      </c>
      <c r="C708" s="57">
        <v>15.9</v>
      </c>
      <c r="D708" s="57">
        <v>17.55</v>
      </c>
      <c r="E708" s="57">
        <v>33.450000000000003</v>
      </c>
      <c r="F708" s="24">
        <v>11</v>
      </c>
      <c r="G708" s="24">
        <v>9</v>
      </c>
      <c r="H708" s="24">
        <v>20</v>
      </c>
      <c r="I708" s="24">
        <v>205</v>
      </c>
      <c r="J708" s="24">
        <v>156</v>
      </c>
      <c r="K708" s="24">
        <v>361</v>
      </c>
    </row>
    <row r="709" spans="2:11" x14ac:dyDescent="0.35">
      <c r="B709" s="22">
        <v>706</v>
      </c>
      <c r="C709" s="57">
        <v>23.8</v>
      </c>
      <c r="D709" s="57">
        <v>21.33</v>
      </c>
      <c r="E709" s="57">
        <v>45.129999999999995</v>
      </c>
      <c r="F709" s="24">
        <v>9</v>
      </c>
      <c r="G709" s="24">
        <v>14</v>
      </c>
      <c r="H709" s="24">
        <v>23</v>
      </c>
      <c r="I709" s="24">
        <v>232</v>
      </c>
      <c r="J709" s="24">
        <v>227</v>
      </c>
      <c r="K709" s="24">
        <v>459</v>
      </c>
    </row>
    <row r="710" spans="2:11" x14ac:dyDescent="0.35">
      <c r="B710" s="22">
        <v>707</v>
      </c>
      <c r="C710" s="57">
        <v>16.5</v>
      </c>
      <c r="D710" s="57">
        <v>16.2</v>
      </c>
      <c r="E710" s="57">
        <v>32.700000000000003</v>
      </c>
      <c r="F710" s="24">
        <v>5</v>
      </c>
      <c r="G710" s="24">
        <v>7</v>
      </c>
      <c r="H710" s="24">
        <v>12</v>
      </c>
      <c r="I710" s="24">
        <v>154</v>
      </c>
      <c r="J710" s="24">
        <v>134</v>
      </c>
      <c r="K710" s="24">
        <v>288</v>
      </c>
    </row>
    <row r="711" spans="2:11" x14ac:dyDescent="0.35">
      <c r="B711" s="22">
        <v>708</v>
      </c>
      <c r="C711" s="57">
        <v>20.5</v>
      </c>
      <c r="D711" s="57">
        <v>14.67</v>
      </c>
      <c r="E711" s="57">
        <v>35.17</v>
      </c>
      <c r="F711" s="24">
        <v>5</v>
      </c>
      <c r="G711" s="24">
        <v>7</v>
      </c>
      <c r="H711" s="24">
        <v>12</v>
      </c>
      <c r="I711" s="24">
        <v>123</v>
      </c>
      <c r="J711" s="24">
        <v>190</v>
      </c>
      <c r="K711" s="24">
        <v>313</v>
      </c>
    </row>
    <row r="712" spans="2:11" x14ac:dyDescent="0.35">
      <c r="B712" s="22">
        <v>709</v>
      </c>
      <c r="C712" s="57">
        <v>19.799999999999997</v>
      </c>
      <c r="D712" s="57">
        <v>18.630000000000003</v>
      </c>
      <c r="E712" s="57">
        <v>38.43</v>
      </c>
      <c r="F712" s="24">
        <v>9</v>
      </c>
      <c r="G712" s="24">
        <v>7</v>
      </c>
      <c r="H712" s="24">
        <v>16</v>
      </c>
      <c r="I712" s="24">
        <v>325</v>
      </c>
      <c r="J712" s="24">
        <v>203</v>
      </c>
      <c r="K712" s="24">
        <v>528</v>
      </c>
    </row>
    <row r="713" spans="2:11" x14ac:dyDescent="0.35">
      <c r="B713" s="22">
        <v>710</v>
      </c>
      <c r="C713" s="57">
        <v>16.8</v>
      </c>
      <c r="D713" s="57">
        <v>17.46</v>
      </c>
      <c r="E713" s="57">
        <v>34.260000000000005</v>
      </c>
      <c r="F713" s="24">
        <v>6</v>
      </c>
      <c r="G713" s="24">
        <v>5</v>
      </c>
      <c r="H713" s="24">
        <v>11</v>
      </c>
      <c r="I713" s="24">
        <v>141</v>
      </c>
      <c r="J713" s="24">
        <v>112</v>
      </c>
      <c r="K713" s="24">
        <v>253</v>
      </c>
    </row>
    <row r="714" spans="2:11" x14ac:dyDescent="0.35">
      <c r="B714" s="22">
        <v>711</v>
      </c>
      <c r="C714" s="57">
        <v>17.600000000000001</v>
      </c>
      <c r="D714" s="57">
        <v>16.920000000000002</v>
      </c>
      <c r="E714" s="57">
        <v>34.520000000000003</v>
      </c>
      <c r="F714" s="24">
        <v>10</v>
      </c>
      <c r="G714" s="24">
        <v>9</v>
      </c>
      <c r="H714" s="24">
        <v>19</v>
      </c>
      <c r="I714" s="24">
        <v>160</v>
      </c>
      <c r="J714" s="24">
        <v>150</v>
      </c>
      <c r="K714" s="24">
        <v>310</v>
      </c>
    </row>
    <row r="715" spans="2:11" x14ac:dyDescent="0.35">
      <c r="B715" s="22">
        <v>712</v>
      </c>
      <c r="C715" s="57">
        <v>17.100000000000001</v>
      </c>
      <c r="D715" s="57">
        <v>15.48</v>
      </c>
      <c r="E715" s="57">
        <v>32.58</v>
      </c>
      <c r="F715" s="24">
        <v>11</v>
      </c>
      <c r="G715" s="24">
        <v>12</v>
      </c>
      <c r="H715" s="24">
        <v>23</v>
      </c>
      <c r="I715" s="24">
        <v>135</v>
      </c>
      <c r="J715" s="24">
        <v>122</v>
      </c>
      <c r="K715" s="24">
        <v>257</v>
      </c>
    </row>
    <row r="716" spans="2:11" x14ac:dyDescent="0.35">
      <c r="B716" s="22">
        <v>713</v>
      </c>
      <c r="C716" s="57">
        <v>20.9</v>
      </c>
      <c r="D716" s="57">
        <v>18.990000000000002</v>
      </c>
      <c r="E716" s="57">
        <v>39.89</v>
      </c>
      <c r="F716" s="24">
        <v>9</v>
      </c>
      <c r="G716" s="24">
        <v>13</v>
      </c>
      <c r="H716" s="24">
        <v>22</v>
      </c>
      <c r="I716" s="24">
        <v>212</v>
      </c>
      <c r="J716" s="24">
        <v>163</v>
      </c>
      <c r="K716" s="24">
        <v>375</v>
      </c>
    </row>
    <row r="717" spans="2:11" x14ac:dyDescent="0.35">
      <c r="B717" s="22">
        <v>714</v>
      </c>
      <c r="C717" s="57">
        <v>19.299999999999997</v>
      </c>
      <c r="D717" s="57">
        <v>14.22</v>
      </c>
      <c r="E717" s="57">
        <v>33.519999999999996</v>
      </c>
      <c r="F717" s="24">
        <v>11</v>
      </c>
      <c r="G717" s="24">
        <v>13</v>
      </c>
      <c r="H717" s="24">
        <v>24</v>
      </c>
      <c r="I717" s="24">
        <v>212</v>
      </c>
      <c r="J717" s="24">
        <v>124</v>
      </c>
      <c r="K717" s="24">
        <v>336</v>
      </c>
    </row>
    <row r="718" spans="2:11" x14ac:dyDescent="0.35">
      <c r="B718" s="22">
        <v>715</v>
      </c>
      <c r="C718" s="57">
        <v>17.3</v>
      </c>
      <c r="D718" s="57">
        <v>16.740000000000002</v>
      </c>
      <c r="E718" s="57">
        <v>34.040000000000006</v>
      </c>
      <c r="F718" s="24">
        <v>10</v>
      </c>
      <c r="G718" s="24">
        <v>6</v>
      </c>
      <c r="H718" s="24">
        <v>16</v>
      </c>
      <c r="I718" s="24">
        <v>173</v>
      </c>
      <c r="J718" s="24">
        <v>223</v>
      </c>
      <c r="K718" s="24">
        <v>396</v>
      </c>
    </row>
    <row r="719" spans="2:11" x14ac:dyDescent="0.35">
      <c r="B719" s="22">
        <v>716</v>
      </c>
      <c r="C719" s="57">
        <v>18</v>
      </c>
      <c r="D719" s="57">
        <v>15.03</v>
      </c>
      <c r="E719" s="57">
        <v>33.03</v>
      </c>
      <c r="F719" s="24">
        <v>14</v>
      </c>
      <c r="G719" s="24">
        <v>10</v>
      </c>
      <c r="H719" s="24">
        <v>24</v>
      </c>
      <c r="I719" s="24">
        <v>115</v>
      </c>
      <c r="J719" s="24">
        <v>79</v>
      </c>
      <c r="K719" s="24">
        <v>194</v>
      </c>
    </row>
    <row r="720" spans="2:11" x14ac:dyDescent="0.35">
      <c r="B720" s="22">
        <v>717</v>
      </c>
      <c r="C720" s="57">
        <v>21.5</v>
      </c>
      <c r="D720" s="57">
        <v>21.6</v>
      </c>
      <c r="E720" s="57">
        <v>43.1</v>
      </c>
      <c r="F720" s="24">
        <v>5</v>
      </c>
      <c r="G720" s="24">
        <v>13</v>
      </c>
      <c r="H720" s="24">
        <v>18</v>
      </c>
      <c r="I720" s="24">
        <v>183</v>
      </c>
      <c r="J720" s="24">
        <v>105</v>
      </c>
      <c r="K720" s="24">
        <v>288</v>
      </c>
    </row>
    <row r="721" spans="2:11" x14ac:dyDescent="0.35">
      <c r="B721" s="22">
        <v>718</v>
      </c>
      <c r="C721" s="57">
        <v>17</v>
      </c>
      <c r="D721" s="57">
        <v>18</v>
      </c>
      <c r="E721" s="57">
        <v>35</v>
      </c>
      <c r="F721" s="24">
        <v>6</v>
      </c>
      <c r="G721" s="24">
        <v>10</v>
      </c>
      <c r="H721" s="24">
        <v>16</v>
      </c>
      <c r="I721" s="24">
        <v>236</v>
      </c>
      <c r="J721" s="24">
        <v>87</v>
      </c>
      <c r="K721" s="24">
        <v>323</v>
      </c>
    </row>
    <row r="722" spans="2:11" x14ac:dyDescent="0.35">
      <c r="B722" s="22">
        <v>719</v>
      </c>
      <c r="C722" s="57">
        <v>16.100000000000001</v>
      </c>
      <c r="D722" s="57">
        <v>17.73</v>
      </c>
      <c r="E722" s="57">
        <v>33.83</v>
      </c>
      <c r="F722" s="24">
        <v>10</v>
      </c>
      <c r="G722" s="24">
        <v>5</v>
      </c>
      <c r="H722" s="24">
        <v>15</v>
      </c>
      <c r="I722" s="24">
        <v>225</v>
      </c>
      <c r="J722" s="24">
        <v>134</v>
      </c>
      <c r="K722" s="24">
        <v>359</v>
      </c>
    </row>
    <row r="723" spans="2:11" x14ac:dyDescent="0.35">
      <c r="B723" s="22">
        <v>720</v>
      </c>
      <c r="C723" s="57">
        <v>15.7</v>
      </c>
      <c r="D723" s="57">
        <v>16.829999999999998</v>
      </c>
      <c r="E723" s="57">
        <v>32.53</v>
      </c>
      <c r="F723" s="24">
        <v>8</v>
      </c>
      <c r="G723" s="24">
        <v>11</v>
      </c>
      <c r="H723" s="24">
        <v>19</v>
      </c>
      <c r="I723" s="24">
        <v>117</v>
      </c>
      <c r="J723" s="24">
        <v>92</v>
      </c>
      <c r="K723" s="24">
        <v>209</v>
      </c>
    </row>
    <row r="724" spans="2:11" x14ac:dyDescent="0.35">
      <c r="B724" s="22">
        <v>721</v>
      </c>
      <c r="C724" s="57">
        <v>15.5</v>
      </c>
      <c r="D724" s="57">
        <v>16.2</v>
      </c>
      <c r="E724" s="57">
        <v>31.7</v>
      </c>
      <c r="F724" s="24">
        <v>5</v>
      </c>
      <c r="G724" s="24">
        <v>6</v>
      </c>
      <c r="H724" s="24">
        <v>11</v>
      </c>
      <c r="I724" s="24">
        <v>196</v>
      </c>
      <c r="J724" s="24">
        <v>120</v>
      </c>
      <c r="K724" s="24">
        <v>316</v>
      </c>
    </row>
    <row r="725" spans="2:11" x14ac:dyDescent="0.35">
      <c r="B725" s="22">
        <v>722</v>
      </c>
      <c r="C725" s="57">
        <v>19.899999999999999</v>
      </c>
      <c r="D725" s="57">
        <v>16.38</v>
      </c>
      <c r="E725" s="57">
        <v>36.28</v>
      </c>
      <c r="F725" s="24">
        <v>16</v>
      </c>
      <c r="G725" s="24">
        <v>13</v>
      </c>
      <c r="H725" s="24">
        <v>29</v>
      </c>
      <c r="I725" s="24">
        <v>395</v>
      </c>
      <c r="J725" s="24">
        <v>115</v>
      </c>
      <c r="K725" s="24">
        <v>510</v>
      </c>
    </row>
    <row r="726" spans="2:11" x14ac:dyDescent="0.35">
      <c r="B726" s="22">
        <v>723</v>
      </c>
      <c r="C726" s="57">
        <v>20</v>
      </c>
      <c r="D726" s="57">
        <v>17.82</v>
      </c>
      <c r="E726" s="57">
        <v>37.82</v>
      </c>
      <c r="F726" s="24">
        <v>11</v>
      </c>
      <c r="G726" s="24">
        <v>13</v>
      </c>
      <c r="H726" s="24">
        <v>24</v>
      </c>
      <c r="I726" s="24">
        <v>177</v>
      </c>
      <c r="J726" s="24">
        <v>105</v>
      </c>
      <c r="K726" s="24">
        <v>282</v>
      </c>
    </row>
    <row r="727" spans="2:11" x14ac:dyDescent="0.35">
      <c r="B727" s="22">
        <v>724</v>
      </c>
      <c r="C727" s="57">
        <v>20.9</v>
      </c>
      <c r="D727" s="57">
        <v>17.46</v>
      </c>
      <c r="E727" s="57">
        <v>38.36</v>
      </c>
      <c r="F727" s="24">
        <v>9</v>
      </c>
      <c r="G727" s="24">
        <v>12</v>
      </c>
      <c r="H727" s="24">
        <v>21</v>
      </c>
      <c r="I727" s="24">
        <v>105</v>
      </c>
      <c r="J727" s="24">
        <v>139</v>
      </c>
      <c r="K727" s="24">
        <v>244</v>
      </c>
    </row>
    <row r="728" spans="2:11" x14ac:dyDescent="0.35">
      <c r="B728" s="22">
        <v>725</v>
      </c>
      <c r="C728" s="57">
        <v>14.8</v>
      </c>
      <c r="D728" s="57">
        <v>18.36</v>
      </c>
      <c r="E728" s="57">
        <v>33.159999999999997</v>
      </c>
      <c r="F728" s="24">
        <v>6</v>
      </c>
      <c r="G728" s="24">
        <v>11</v>
      </c>
      <c r="H728" s="24">
        <v>17</v>
      </c>
      <c r="I728" s="24">
        <v>142</v>
      </c>
      <c r="J728" s="24">
        <v>130</v>
      </c>
      <c r="K728" s="24">
        <v>272</v>
      </c>
    </row>
    <row r="729" spans="2:11" x14ac:dyDescent="0.35">
      <c r="B729" s="22">
        <v>726</v>
      </c>
      <c r="C729" s="57">
        <v>20.3</v>
      </c>
      <c r="D729" s="57">
        <v>15.39</v>
      </c>
      <c r="E729" s="57">
        <v>35.69</v>
      </c>
      <c r="F729" s="24">
        <v>10</v>
      </c>
      <c r="G729" s="24">
        <v>15</v>
      </c>
      <c r="H729" s="24">
        <v>25</v>
      </c>
      <c r="I729" s="24">
        <v>152</v>
      </c>
      <c r="J729" s="24">
        <v>171</v>
      </c>
      <c r="K729" s="24">
        <v>323</v>
      </c>
    </row>
    <row r="730" spans="2:11" x14ac:dyDescent="0.35">
      <c r="B730" s="22">
        <v>727</v>
      </c>
      <c r="C730" s="57">
        <v>17.399999999999999</v>
      </c>
      <c r="D730" s="57">
        <v>13.14</v>
      </c>
      <c r="E730" s="57">
        <v>30.54</v>
      </c>
      <c r="F730" s="24">
        <v>10</v>
      </c>
      <c r="G730" s="24">
        <v>9</v>
      </c>
      <c r="H730" s="24">
        <v>19</v>
      </c>
      <c r="I730" s="24">
        <v>340</v>
      </c>
      <c r="J730" s="24">
        <v>107</v>
      </c>
      <c r="K730" s="24">
        <v>447</v>
      </c>
    </row>
    <row r="731" spans="2:11" x14ac:dyDescent="0.35">
      <c r="B731" s="22">
        <v>728</v>
      </c>
      <c r="C731" s="57">
        <v>18.3</v>
      </c>
      <c r="D731" s="57">
        <v>16.560000000000002</v>
      </c>
      <c r="E731" s="57">
        <v>34.86</v>
      </c>
      <c r="F731" s="24">
        <v>7</v>
      </c>
      <c r="G731" s="24">
        <v>15</v>
      </c>
      <c r="H731" s="24">
        <v>22</v>
      </c>
      <c r="I731" s="24">
        <v>144</v>
      </c>
      <c r="J731" s="24">
        <v>140</v>
      </c>
      <c r="K731" s="24">
        <v>284</v>
      </c>
    </row>
    <row r="732" spans="2:11" x14ac:dyDescent="0.35">
      <c r="B732" s="22">
        <v>729</v>
      </c>
      <c r="C732" s="57">
        <v>19</v>
      </c>
      <c r="D732" s="57">
        <v>15.3</v>
      </c>
      <c r="E732" s="57">
        <v>34.299999999999997</v>
      </c>
      <c r="F732" s="24">
        <v>8</v>
      </c>
      <c r="G732" s="24">
        <v>15</v>
      </c>
      <c r="H732" s="24">
        <v>23</v>
      </c>
      <c r="I732" s="24">
        <v>194</v>
      </c>
      <c r="J732" s="24">
        <v>105</v>
      </c>
      <c r="K732" s="24">
        <v>299</v>
      </c>
    </row>
    <row r="733" spans="2:11" x14ac:dyDescent="0.35">
      <c r="B733" s="22">
        <v>730</v>
      </c>
      <c r="C733" s="57">
        <v>19.299999999999997</v>
      </c>
      <c r="D733" s="57">
        <v>17.55</v>
      </c>
      <c r="E733" s="57">
        <v>36.849999999999994</v>
      </c>
      <c r="F733" s="24">
        <v>11</v>
      </c>
      <c r="G733" s="24">
        <v>17</v>
      </c>
      <c r="H733" s="24">
        <v>28</v>
      </c>
      <c r="I733" s="24">
        <v>161</v>
      </c>
      <c r="J733" s="24">
        <v>141</v>
      </c>
      <c r="K733" s="24">
        <v>302</v>
      </c>
    </row>
    <row r="734" spans="2:11" x14ac:dyDescent="0.35">
      <c r="B734" s="22">
        <v>731</v>
      </c>
      <c r="C734" s="57">
        <v>20.8</v>
      </c>
      <c r="D734" s="57">
        <v>19.080000000000002</v>
      </c>
      <c r="E734" s="57">
        <v>39.880000000000003</v>
      </c>
      <c r="F734" s="24">
        <v>5</v>
      </c>
      <c r="G734" s="24">
        <v>7</v>
      </c>
      <c r="H734" s="24">
        <v>12</v>
      </c>
      <c r="I734" s="24">
        <v>234</v>
      </c>
      <c r="J734" s="24">
        <v>144</v>
      </c>
      <c r="K734" s="24">
        <v>378</v>
      </c>
    </row>
    <row r="735" spans="2:11" x14ac:dyDescent="0.35">
      <c r="B735" s="22">
        <v>732</v>
      </c>
      <c r="C735" s="57">
        <v>16.799999999999997</v>
      </c>
      <c r="D735" s="57">
        <v>16.559999999999999</v>
      </c>
      <c r="E735" s="57">
        <v>33.36</v>
      </c>
      <c r="F735" s="24">
        <v>11</v>
      </c>
      <c r="G735" s="24">
        <v>17</v>
      </c>
      <c r="H735" s="24">
        <v>28</v>
      </c>
      <c r="I735" s="24">
        <v>253</v>
      </c>
      <c r="J735" s="24">
        <v>145</v>
      </c>
      <c r="K735" s="24">
        <v>398</v>
      </c>
    </row>
    <row r="736" spans="2:11" x14ac:dyDescent="0.35">
      <c r="B736" s="22">
        <v>733</v>
      </c>
      <c r="C736" s="57">
        <v>17.5</v>
      </c>
      <c r="D736" s="57">
        <v>17.189999999999998</v>
      </c>
      <c r="E736" s="57">
        <v>34.69</v>
      </c>
      <c r="F736" s="24">
        <v>7</v>
      </c>
      <c r="G736" s="24">
        <v>9</v>
      </c>
      <c r="H736" s="24">
        <v>16</v>
      </c>
      <c r="I736" s="24">
        <v>169</v>
      </c>
      <c r="J736" s="24">
        <v>157</v>
      </c>
      <c r="K736" s="24">
        <v>326</v>
      </c>
    </row>
    <row r="737" spans="2:11" x14ac:dyDescent="0.35">
      <c r="B737" s="22">
        <v>734</v>
      </c>
      <c r="C737" s="57">
        <v>19.899999999999999</v>
      </c>
      <c r="D737" s="57">
        <v>21.87</v>
      </c>
      <c r="E737" s="57">
        <v>41.769999999999996</v>
      </c>
      <c r="F737" s="24">
        <v>10</v>
      </c>
      <c r="G737" s="24">
        <v>7</v>
      </c>
      <c r="H737" s="24">
        <v>17</v>
      </c>
      <c r="I737" s="24">
        <v>139</v>
      </c>
      <c r="J737" s="24">
        <v>132</v>
      </c>
      <c r="K737" s="24">
        <v>271</v>
      </c>
    </row>
    <row r="738" spans="2:11" x14ac:dyDescent="0.35">
      <c r="B738" s="22">
        <v>735</v>
      </c>
      <c r="C738" s="57">
        <v>21.7</v>
      </c>
      <c r="D738" s="57">
        <v>13.68</v>
      </c>
      <c r="E738" s="57">
        <v>35.379999999999995</v>
      </c>
      <c r="F738" s="24">
        <v>12</v>
      </c>
      <c r="G738" s="24">
        <v>12</v>
      </c>
      <c r="H738" s="24">
        <v>24</v>
      </c>
      <c r="I738" s="24">
        <v>155</v>
      </c>
      <c r="J738" s="24">
        <v>142</v>
      </c>
      <c r="K738" s="24">
        <v>297</v>
      </c>
    </row>
    <row r="739" spans="2:11" x14ac:dyDescent="0.35">
      <c r="B739" s="22">
        <v>736</v>
      </c>
      <c r="C739" s="57">
        <v>20.100000000000001</v>
      </c>
      <c r="D739" s="57">
        <v>16.47</v>
      </c>
      <c r="E739" s="57">
        <v>36.57</v>
      </c>
      <c r="F739" s="24">
        <v>10</v>
      </c>
      <c r="G739" s="24">
        <v>9</v>
      </c>
      <c r="H739" s="24">
        <v>19</v>
      </c>
      <c r="I739" s="24">
        <v>295</v>
      </c>
      <c r="J739" s="24">
        <v>185</v>
      </c>
      <c r="K739" s="24">
        <v>480</v>
      </c>
    </row>
    <row r="740" spans="2:11" x14ac:dyDescent="0.35">
      <c r="B740" s="22">
        <v>737</v>
      </c>
      <c r="C740" s="57">
        <v>20.9</v>
      </c>
      <c r="D740" s="57">
        <v>17.64</v>
      </c>
      <c r="E740" s="57">
        <v>38.54</v>
      </c>
      <c r="F740" s="24">
        <v>8</v>
      </c>
      <c r="G740" s="24">
        <v>6</v>
      </c>
      <c r="H740" s="24">
        <v>14</v>
      </c>
      <c r="I740" s="24">
        <v>178</v>
      </c>
      <c r="J740" s="24">
        <v>122</v>
      </c>
      <c r="K740" s="24">
        <v>300</v>
      </c>
    </row>
    <row r="741" spans="2:11" x14ac:dyDescent="0.35">
      <c r="B741" s="22">
        <v>738</v>
      </c>
      <c r="C741" s="57">
        <v>18.3</v>
      </c>
      <c r="D741" s="57">
        <v>17.37</v>
      </c>
      <c r="E741" s="57">
        <v>35.67</v>
      </c>
      <c r="F741" s="24">
        <v>15</v>
      </c>
      <c r="G741" s="24">
        <v>6</v>
      </c>
      <c r="H741" s="24">
        <v>21</v>
      </c>
      <c r="I741" s="24">
        <v>246</v>
      </c>
      <c r="J741" s="24">
        <v>114</v>
      </c>
      <c r="K741" s="24">
        <v>360</v>
      </c>
    </row>
    <row r="742" spans="2:11" x14ac:dyDescent="0.35">
      <c r="B742" s="22">
        <v>739</v>
      </c>
      <c r="C742" s="57">
        <v>14.5</v>
      </c>
      <c r="D742" s="57">
        <v>15.48</v>
      </c>
      <c r="E742" s="57">
        <v>29.98</v>
      </c>
      <c r="F742" s="24">
        <v>4</v>
      </c>
      <c r="G742" s="24">
        <v>6</v>
      </c>
      <c r="H742" s="24">
        <v>10</v>
      </c>
      <c r="I742" s="24">
        <v>319</v>
      </c>
      <c r="J742" s="24">
        <v>104</v>
      </c>
      <c r="K742" s="24">
        <v>423</v>
      </c>
    </row>
    <row r="743" spans="2:11" x14ac:dyDescent="0.35">
      <c r="B743" s="22">
        <v>740</v>
      </c>
      <c r="C743" s="57">
        <v>18.899999999999999</v>
      </c>
      <c r="D743" s="57">
        <v>19.350000000000001</v>
      </c>
      <c r="E743" s="57">
        <v>38.25</v>
      </c>
      <c r="F743" s="24">
        <v>11</v>
      </c>
      <c r="G743" s="24">
        <v>16</v>
      </c>
      <c r="H743" s="24">
        <v>27</v>
      </c>
      <c r="I743" s="24">
        <v>285</v>
      </c>
      <c r="J743" s="24">
        <v>158</v>
      </c>
      <c r="K743" s="24">
        <v>443</v>
      </c>
    </row>
    <row r="744" spans="2:11" x14ac:dyDescent="0.35">
      <c r="B744" s="22">
        <v>741</v>
      </c>
      <c r="C744" s="57">
        <v>16.600000000000001</v>
      </c>
      <c r="D744" s="57">
        <v>18.270000000000003</v>
      </c>
      <c r="E744" s="57">
        <v>34.870000000000005</v>
      </c>
      <c r="F744" s="24">
        <v>5</v>
      </c>
      <c r="G744" s="24">
        <v>7</v>
      </c>
      <c r="H744" s="24">
        <v>12</v>
      </c>
      <c r="I744" s="24">
        <v>168</v>
      </c>
      <c r="J744" s="24">
        <v>160</v>
      </c>
      <c r="K744" s="24">
        <v>328</v>
      </c>
    </row>
    <row r="745" spans="2:11" x14ac:dyDescent="0.35">
      <c r="B745" s="22">
        <v>742</v>
      </c>
      <c r="C745" s="57">
        <v>16.600000000000001</v>
      </c>
      <c r="D745" s="57">
        <v>15.66</v>
      </c>
      <c r="E745" s="57">
        <v>32.260000000000005</v>
      </c>
      <c r="F745" s="24">
        <v>7</v>
      </c>
      <c r="G745" s="24">
        <v>12</v>
      </c>
      <c r="H745" s="24">
        <v>19</v>
      </c>
      <c r="I745" s="24">
        <v>157</v>
      </c>
      <c r="J745" s="24">
        <v>92</v>
      </c>
      <c r="K745" s="24">
        <v>249</v>
      </c>
    </row>
    <row r="746" spans="2:11" x14ac:dyDescent="0.35">
      <c r="B746" s="22">
        <v>743</v>
      </c>
      <c r="C746" s="57">
        <v>18.600000000000001</v>
      </c>
      <c r="D746" s="57">
        <v>18.630000000000003</v>
      </c>
      <c r="E746" s="57">
        <v>37.230000000000004</v>
      </c>
      <c r="F746" s="24">
        <v>9</v>
      </c>
      <c r="G746" s="24">
        <v>16</v>
      </c>
      <c r="H746" s="24">
        <v>25</v>
      </c>
      <c r="I746" s="24">
        <v>134</v>
      </c>
      <c r="J746" s="24">
        <v>134</v>
      </c>
      <c r="K746" s="24">
        <v>268</v>
      </c>
    </row>
    <row r="747" spans="2:11" x14ac:dyDescent="0.35">
      <c r="B747" s="22">
        <v>744</v>
      </c>
      <c r="C747" s="57">
        <v>16.399999999999999</v>
      </c>
      <c r="D747" s="57">
        <v>17.189999999999998</v>
      </c>
      <c r="E747" s="57">
        <v>33.589999999999996</v>
      </c>
      <c r="F747" s="24">
        <v>11</v>
      </c>
      <c r="G747" s="24">
        <v>3</v>
      </c>
      <c r="H747" s="24">
        <v>14</v>
      </c>
      <c r="I747" s="24">
        <v>180</v>
      </c>
      <c r="J747" s="24">
        <v>145</v>
      </c>
      <c r="K747" s="24">
        <v>325</v>
      </c>
    </row>
    <row r="748" spans="2:11" x14ac:dyDescent="0.35">
      <c r="B748" s="22">
        <v>745</v>
      </c>
      <c r="C748" s="57">
        <v>19.399999999999999</v>
      </c>
      <c r="D748" s="57">
        <v>13.05</v>
      </c>
      <c r="E748" s="57">
        <v>32.450000000000003</v>
      </c>
      <c r="F748" s="24">
        <v>9</v>
      </c>
      <c r="G748" s="24">
        <v>14</v>
      </c>
      <c r="H748" s="24">
        <v>23</v>
      </c>
      <c r="I748" s="24">
        <v>140</v>
      </c>
      <c r="J748" s="24">
        <v>99</v>
      </c>
      <c r="K748" s="24">
        <v>239</v>
      </c>
    </row>
    <row r="749" spans="2:11" x14ac:dyDescent="0.35">
      <c r="B749" s="22">
        <v>746</v>
      </c>
      <c r="C749" s="57">
        <v>21.2</v>
      </c>
      <c r="D749" s="57">
        <v>16.200000000000003</v>
      </c>
      <c r="E749" s="57">
        <v>37.400000000000006</v>
      </c>
      <c r="F749" s="24">
        <v>12</v>
      </c>
      <c r="G749" s="24">
        <v>8</v>
      </c>
      <c r="H749" s="24">
        <v>20</v>
      </c>
      <c r="I749" s="24">
        <v>101</v>
      </c>
      <c r="J749" s="24">
        <v>148</v>
      </c>
      <c r="K749" s="24">
        <v>249</v>
      </c>
    </row>
    <row r="750" spans="2:11" x14ac:dyDescent="0.35">
      <c r="B750" s="22">
        <v>747</v>
      </c>
      <c r="C750" s="57">
        <v>18.3</v>
      </c>
      <c r="D750" s="57">
        <v>15.93</v>
      </c>
      <c r="E750" s="57">
        <v>34.230000000000004</v>
      </c>
      <c r="F750" s="24">
        <v>14</v>
      </c>
      <c r="G750" s="24">
        <v>16</v>
      </c>
      <c r="H750" s="24">
        <v>30</v>
      </c>
      <c r="I750" s="24">
        <v>223</v>
      </c>
      <c r="J750" s="24">
        <v>105</v>
      </c>
      <c r="K750" s="24">
        <v>328</v>
      </c>
    </row>
    <row r="751" spans="2:11" x14ac:dyDescent="0.35">
      <c r="B751" s="22">
        <v>748</v>
      </c>
      <c r="C751" s="57">
        <v>15.9</v>
      </c>
      <c r="D751" s="57">
        <v>14.850000000000001</v>
      </c>
      <c r="E751" s="57">
        <v>30.75</v>
      </c>
      <c r="F751" s="24">
        <v>9</v>
      </c>
      <c r="G751" s="24">
        <v>8</v>
      </c>
      <c r="H751" s="24">
        <v>17</v>
      </c>
      <c r="I751" s="24">
        <v>298</v>
      </c>
      <c r="J751" s="24">
        <v>133</v>
      </c>
      <c r="K751" s="24">
        <v>431</v>
      </c>
    </row>
    <row r="752" spans="2:11" x14ac:dyDescent="0.35">
      <c r="B752" s="22">
        <v>749</v>
      </c>
      <c r="C752" s="57">
        <v>18.200000000000003</v>
      </c>
      <c r="D752" s="57">
        <v>14.4</v>
      </c>
      <c r="E752" s="57">
        <v>32.6</v>
      </c>
      <c r="F752" s="24">
        <v>6</v>
      </c>
      <c r="G752" s="24">
        <v>8</v>
      </c>
      <c r="H752" s="24">
        <v>14</v>
      </c>
      <c r="I752" s="24">
        <v>163</v>
      </c>
      <c r="J752" s="24">
        <v>202</v>
      </c>
      <c r="K752" s="24">
        <v>365</v>
      </c>
    </row>
    <row r="753" spans="2:11" x14ac:dyDescent="0.35">
      <c r="B753" s="22">
        <v>750</v>
      </c>
      <c r="C753" s="57">
        <v>19.8</v>
      </c>
      <c r="D753" s="57">
        <v>19.080000000000002</v>
      </c>
      <c r="E753" s="57">
        <v>38.880000000000003</v>
      </c>
      <c r="F753" s="24">
        <v>9</v>
      </c>
      <c r="G753" s="24">
        <v>8</v>
      </c>
      <c r="H753" s="24">
        <v>17</v>
      </c>
      <c r="I753" s="24">
        <v>244</v>
      </c>
      <c r="J753" s="24">
        <v>145</v>
      </c>
      <c r="K753" s="24">
        <v>389</v>
      </c>
    </row>
    <row r="754" spans="2:11" x14ac:dyDescent="0.35">
      <c r="B754" s="22">
        <v>751</v>
      </c>
      <c r="C754" s="57">
        <v>21.4</v>
      </c>
      <c r="D754" s="57">
        <v>18.990000000000002</v>
      </c>
      <c r="E754" s="57">
        <v>40.39</v>
      </c>
      <c r="F754" s="24">
        <v>5</v>
      </c>
      <c r="G754" s="24">
        <v>10</v>
      </c>
      <c r="H754" s="24">
        <v>15</v>
      </c>
      <c r="I754" s="24">
        <v>232</v>
      </c>
      <c r="J754" s="24">
        <v>174</v>
      </c>
      <c r="K754" s="24">
        <v>406</v>
      </c>
    </row>
    <row r="755" spans="2:11" x14ac:dyDescent="0.35">
      <c r="B755" s="22">
        <v>752</v>
      </c>
      <c r="C755" s="57">
        <v>16.899999999999999</v>
      </c>
      <c r="D755" s="57">
        <v>14.76</v>
      </c>
      <c r="E755" s="57">
        <v>31.659999999999997</v>
      </c>
      <c r="F755" s="24">
        <v>4</v>
      </c>
      <c r="G755" s="24">
        <v>15</v>
      </c>
      <c r="H755" s="24">
        <v>19</v>
      </c>
      <c r="I755" s="24">
        <v>177</v>
      </c>
      <c r="J755" s="24">
        <v>103</v>
      </c>
      <c r="K755" s="24">
        <v>280</v>
      </c>
    </row>
    <row r="756" spans="2:11" x14ac:dyDescent="0.35">
      <c r="B756" s="22">
        <v>753</v>
      </c>
      <c r="C756" s="57">
        <v>20.5</v>
      </c>
      <c r="D756" s="57">
        <v>13.59</v>
      </c>
      <c r="E756" s="57">
        <v>34.090000000000003</v>
      </c>
      <c r="F756" s="24">
        <v>11</v>
      </c>
      <c r="G756" s="24">
        <v>6</v>
      </c>
      <c r="H756" s="24">
        <v>17</v>
      </c>
      <c r="I756" s="24">
        <v>149</v>
      </c>
      <c r="J756" s="24">
        <v>206</v>
      </c>
      <c r="K756" s="24">
        <v>355</v>
      </c>
    </row>
    <row r="757" spans="2:11" x14ac:dyDescent="0.35">
      <c r="B757" s="22">
        <v>754</v>
      </c>
      <c r="C757" s="57">
        <v>20.2</v>
      </c>
      <c r="D757" s="57">
        <v>15.030000000000001</v>
      </c>
      <c r="E757" s="57">
        <v>35.230000000000004</v>
      </c>
      <c r="F757" s="24">
        <v>7</v>
      </c>
      <c r="G757" s="24">
        <v>12</v>
      </c>
      <c r="H757" s="24">
        <v>19</v>
      </c>
      <c r="I757" s="24">
        <v>197</v>
      </c>
      <c r="J757" s="24">
        <v>274</v>
      </c>
      <c r="K757" s="24">
        <v>471</v>
      </c>
    </row>
    <row r="758" spans="2:11" x14ac:dyDescent="0.35">
      <c r="B758" s="22">
        <v>755</v>
      </c>
      <c r="C758" s="57">
        <v>16.8</v>
      </c>
      <c r="D758" s="57">
        <v>15.93</v>
      </c>
      <c r="E758" s="57">
        <v>32.730000000000004</v>
      </c>
      <c r="F758" s="24">
        <v>12</v>
      </c>
      <c r="G758" s="24">
        <v>12</v>
      </c>
      <c r="H758" s="24">
        <v>24</v>
      </c>
      <c r="I758" s="24">
        <v>170</v>
      </c>
      <c r="J758" s="24">
        <v>153</v>
      </c>
      <c r="K758" s="24">
        <v>323</v>
      </c>
    </row>
    <row r="759" spans="2:11" x14ac:dyDescent="0.35">
      <c r="B759" s="22">
        <v>756</v>
      </c>
      <c r="C759" s="57">
        <v>21.5</v>
      </c>
      <c r="D759" s="57">
        <v>15.3</v>
      </c>
      <c r="E759" s="57">
        <v>36.799999999999997</v>
      </c>
      <c r="F759" s="24">
        <v>6</v>
      </c>
      <c r="G759" s="24">
        <v>10</v>
      </c>
      <c r="H759" s="24">
        <v>16</v>
      </c>
      <c r="I759" s="24">
        <v>126</v>
      </c>
      <c r="J759" s="24">
        <v>70</v>
      </c>
      <c r="K759" s="24">
        <v>196</v>
      </c>
    </row>
    <row r="760" spans="2:11" x14ac:dyDescent="0.35">
      <c r="B760" s="22">
        <v>757</v>
      </c>
      <c r="C760" s="57">
        <v>19.2</v>
      </c>
      <c r="D760" s="57">
        <v>17.46</v>
      </c>
      <c r="E760" s="57">
        <v>36.659999999999997</v>
      </c>
      <c r="F760" s="24">
        <v>14</v>
      </c>
      <c r="G760" s="24">
        <v>9</v>
      </c>
      <c r="H760" s="24">
        <v>23</v>
      </c>
      <c r="I760" s="24">
        <v>168</v>
      </c>
      <c r="J760" s="24">
        <v>113</v>
      </c>
      <c r="K760" s="24">
        <v>281</v>
      </c>
    </row>
    <row r="761" spans="2:11" x14ac:dyDescent="0.35">
      <c r="B761" s="22">
        <v>758</v>
      </c>
      <c r="C761" s="57">
        <v>19</v>
      </c>
      <c r="D761" s="57">
        <v>15.84</v>
      </c>
      <c r="E761" s="57">
        <v>34.840000000000003</v>
      </c>
      <c r="F761" s="24">
        <v>6</v>
      </c>
      <c r="G761" s="24">
        <v>10</v>
      </c>
      <c r="H761" s="24">
        <v>16</v>
      </c>
      <c r="I761" s="24">
        <v>199</v>
      </c>
      <c r="J761" s="24">
        <v>119</v>
      </c>
      <c r="K761" s="24">
        <v>318</v>
      </c>
    </row>
    <row r="762" spans="2:11" x14ac:dyDescent="0.35">
      <c r="B762" s="22">
        <v>759</v>
      </c>
      <c r="C762" s="57">
        <v>22.2</v>
      </c>
      <c r="D762" s="57">
        <v>20.700000000000003</v>
      </c>
      <c r="E762" s="57">
        <v>42.900000000000006</v>
      </c>
      <c r="F762" s="24">
        <v>8</v>
      </c>
      <c r="G762" s="24">
        <v>8</v>
      </c>
      <c r="H762" s="24">
        <v>16</v>
      </c>
      <c r="I762" s="24">
        <v>64</v>
      </c>
      <c r="J762" s="24">
        <v>195</v>
      </c>
      <c r="K762" s="24">
        <v>259</v>
      </c>
    </row>
    <row r="763" spans="2:11" x14ac:dyDescent="0.35">
      <c r="B763" s="22">
        <v>760</v>
      </c>
      <c r="C763" s="57">
        <v>17.299999999999997</v>
      </c>
      <c r="D763" s="57">
        <v>15.3</v>
      </c>
      <c r="E763" s="57">
        <v>32.599999999999994</v>
      </c>
      <c r="F763" s="24">
        <v>10</v>
      </c>
      <c r="G763" s="24">
        <v>13</v>
      </c>
      <c r="H763" s="24">
        <v>23</v>
      </c>
      <c r="I763" s="24">
        <v>151</v>
      </c>
      <c r="J763" s="24">
        <v>158</v>
      </c>
      <c r="K763" s="24">
        <v>309</v>
      </c>
    </row>
    <row r="764" spans="2:11" x14ac:dyDescent="0.35">
      <c r="B764" s="22">
        <v>761</v>
      </c>
      <c r="C764" s="57">
        <v>21.4</v>
      </c>
      <c r="D764" s="57">
        <v>14.58</v>
      </c>
      <c r="E764" s="57">
        <v>35.979999999999997</v>
      </c>
      <c r="F764" s="24">
        <v>8</v>
      </c>
      <c r="G764" s="24">
        <v>7</v>
      </c>
      <c r="H764" s="24">
        <v>15</v>
      </c>
      <c r="I764" s="24">
        <v>176</v>
      </c>
      <c r="J764" s="24">
        <v>98</v>
      </c>
      <c r="K764" s="24">
        <v>274</v>
      </c>
    </row>
    <row r="765" spans="2:11" x14ac:dyDescent="0.35">
      <c r="B765" s="22">
        <v>762</v>
      </c>
      <c r="C765" s="57">
        <v>24</v>
      </c>
      <c r="D765" s="57">
        <v>12.870000000000001</v>
      </c>
      <c r="E765" s="57">
        <v>36.870000000000005</v>
      </c>
      <c r="F765" s="24">
        <v>8</v>
      </c>
      <c r="G765" s="24">
        <v>8</v>
      </c>
      <c r="H765" s="24">
        <v>16</v>
      </c>
      <c r="I765" s="24">
        <v>135</v>
      </c>
      <c r="J765" s="24">
        <v>107</v>
      </c>
      <c r="K765" s="24">
        <v>242</v>
      </c>
    </row>
    <row r="766" spans="2:11" x14ac:dyDescent="0.35">
      <c r="B766" s="22">
        <v>763</v>
      </c>
      <c r="C766" s="57">
        <v>18.2</v>
      </c>
      <c r="D766" s="57">
        <v>17.55</v>
      </c>
      <c r="E766" s="57">
        <v>35.75</v>
      </c>
      <c r="F766" s="24">
        <v>13</v>
      </c>
      <c r="G766" s="24">
        <v>11</v>
      </c>
      <c r="H766" s="24">
        <v>24</v>
      </c>
      <c r="I766" s="24">
        <v>254</v>
      </c>
      <c r="J766" s="24">
        <v>68</v>
      </c>
      <c r="K766" s="24">
        <v>322</v>
      </c>
    </row>
    <row r="767" spans="2:11" x14ac:dyDescent="0.35">
      <c r="B767" s="22">
        <v>764</v>
      </c>
      <c r="C767" s="57">
        <v>21.6</v>
      </c>
      <c r="D767" s="57">
        <v>21.060000000000002</v>
      </c>
      <c r="E767" s="57">
        <v>42.660000000000004</v>
      </c>
      <c r="F767" s="24">
        <v>18</v>
      </c>
      <c r="G767" s="24">
        <v>9</v>
      </c>
      <c r="H767" s="24">
        <v>27</v>
      </c>
      <c r="I767" s="24">
        <v>117</v>
      </c>
      <c r="J767" s="24">
        <v>117</v>
      </c>
      <c r="K767" s="24">
        <v>234</v>
      </c>
    </row>
    <row r="768" spans="2:11" x14ac:dyDescent="0.35">
      <c r="B768" s="22">
        <v>765</v>
      </c>
      <c r="C768" s="57">
        <v>21.7</v>
      </c>
      <c r="D768" s="57">
        <v>18.630000000000003</v>
      </c>
      <c r="E768" s="57">
        <v>40.33</v>
      </c>
      <c r="F768" s="24">
        <v>12</v>
      </c>
      <c r="G768" s="24">
        <v>8</v>
      </c>
      <c r="H768" s="24">
        <v>20</v>
      </c>
      <c r="I768" s="24">
        <v>183</v>
      </c>
      <c r="J768" s="24">
        <v>69</v>
      </c>
      <c r="K768" s="24">
        <v>252</v>
      </c>
    </row>
    <row r="769" spans="2:11" x14ac:dyDescent="0.35">
      <c r="B769" s="22">
        <v>766</v>
      </c>
      <c r="C769" s="57">
        <v>16</v>
      </c>
      <c r="D769" s="57">
        <v>15.03</v>
      </c>
      <c r="E769" s="57">
        <v>31.03</v>
      </c>
      <c r="F769" s="24">
        <v>3</v>
      </c>
      <c r="G769" s="24">
        <v>7</v>
      </c>
      <c r="H769" s="24">
        <v>10</v>
      </c>
      <c r="I769" s="24">
        <v>147</v>
      </c>
      <c r="J769" s="24">
        <v>111</v>
      </c>
      <c r="K769" s="24">
        <v>258</v>
      </c>
    </row>
    <row r="770" spans="2:11" x14ac:dyDescent="0.35">
      <c r="B770" s="22">
        <v>767</v>
      </c>
      <c r="C770" s="57">
        <v>19.2</v>
      </c>
      <c r="D770" s="57">
        <v>13.41</v>
      </c>
      <c r="E770" s="57">
        <v>32.61</v>
      </c>
      <c r="F770" s="24">
        <v>12</v>
      </c>
      <c r="G770" s="24">
        <v>7</v>
      </c>
      <c r="H770" s="24">
        <v>19</v>
      </c>
      <c r="I770" s="24">
        <v>164</v>
      </c>
      <c r="J770" s="24">
        <v>123</v>
      </c>
      <c r="K770" s="24">
        <v>287</v>
      </c>
    </row>
    <row r="771" spans="2:11" x14ac:dyDescent="0.35">
      <c r="B771" s="22">
        <v>768</v>
      </c>
      <c r="C771" s="57">
        <v>15.3</v>
      </c>
      <c r="D771" s="57">
        <v>14.670000000000002</v>
      </c>
      <c r="E771" s="57">
        <v>29.970000000000002</v>
      </c>
      <c r="F771" s="24">
        <v>9</v>
      </c>
      <c r="G771" s="24">
        <v>11</v>
      </c>
      <c r="H771" s="24">
        <v>20</v>
      </c>
      <c r="I771" s="24">
        <v>131</v>
      </c>
      <c r="J771" s="24">
        <v>89</v>
      </c>
      <c r="K771" s="24">
        <v>220</v>
      </c>
    </row>
    <row r="772" spans="2:11" x14ac:dyDescent="0.35">
      <c r="B772" s="22">
        <v>769</v>
      </c>
      <c r="C772" s="57">
        <v>19.399999999999999</v>
      </c>
      <c r="D772" s="57">
        <v>14.309999999999999</v>
      </c>
      <c r="E772" s="57">
        <v>33.709999999999994</v>
      </c>
      <c r="F772" s="24">
        <v>12</v>
      </c>
      <c r="G772" s="24">
        <v>16</v>
      </c>
      <c r="H772" s="24">
        <v>28</v>
      </c>
      <c r="I772" s="24">
        <v>177</v>
      </c>
      <c r="J772" s="24">
        <v>134</v>
      </c>
      <c r="K772" s="24">
        <v>311</v>
      </c>
    </row>
    <row r="773" spans="2:11" x14ac:dyDescent="0.35">
      <c r="B773" s="22">
        <v>770</v>
      </c>
      <c r="C773" s="57">
        <v>18.600000000000001</v>
      </c>
      <c r="D773" s="57">
        <v>15.75</v>
      </c>
      <c r="E773" s="57">
        <v>34.35</v>
      </c>
      <c r="F773" s="24">
        <v>11</v>
      </c>
      <c r="G773" s="24">
        <v>3</v>
      </c>
      <c r="H773" s="24">
        <v>14</v>
      </c>
      <c r="I773" s="24">
        <v>115</v>
      </c>
      <c r="J773" s="24">
        <v>111</v>
      </c>
      <c r="K773" s="24">
        <v>226</v>
      </c>
    </row>
    <row r="774" spans="2:11" x14ac:dyDescent="0.35">
      <c r="B774" s="22">
        <v>771</v>
      </c>
      <c r="C774" s="57">
        <v>17.5</v>
      </c>
      <c r="D774" s="57">
        <v>16.2</v>
      </c>
      <c r="E774" s="57">
        <v>33.700000000000003</v>
      </c>
      <c r="F774" s="24">
        <v>7</v>
      </c>
      <c r="G774" s="24">
        <v>10</v>
      </c>
      <c r="H774" s="24">
        <v>17</v>
      </c>
      <c r="I774" s="24">
        <v>167</v>
      </c>
      <c r="J774" s="24">
        <v>72</v>
      </c>
      <c r="K774" s="24">
        <v>239</v>
      </c>
    </row>
    <row r="775" spans="2:11" x14ac:dyDescent="0.35">
      <c r="B775" s="22">
        <v>772</v>
      </c>
      <c r="C775" s="57">
        <v>18.7</v>
      </c>
      <c r="D775" s="57">
        <v>16.2</v>
      </c>
      <c r="E775" s="57">
        <v>34.9</v>
      </c>
      <c r="F775" s="24">
        <v>13</v>
      </c>
      <c r="G775" s="24">
        <v>5</v>
      </c>
      <c r="H775" s="24">
        <v>18</v>
      </c>
      <c r="I775" s="24">
        <v>163</v>
      </c>
      <c r="J775" s="24">
        <v>135</v>
      </c>
      <c r="K775" s="24">
        <v>298</v>
      </c>
    </row>
    <row r="776" spans="2:11" x14ac:dyDescent="0.35">
      <c r="B776" s="22">
        <v>773</v>
      </c>
      <c r="C776" s="57">
        <v>16.600000000000001</v>
      </c>
      <c r="D776" s="57">
        <v>16.200000000000003</v>
      </c>
      <c r="E776" s="57">
        <v>32.800000000000004</v>
      </c>
      <c r="F776" s="24">
        <v>7</v>
      </c>
      <c r="G776" s="24">
        <v>11</v>
      </c>
      <c r="H776" s="24">
        <v>18</v>
      </c>
      <c r="I776" s="24">
        <v>158</v>
      </c>
      <c r="J776" s="24">
        <v>231</v>
      </c>
      <c r="K776" s="24">
        <v>389</v>
      </c>
    </row>
    <row r="777" spans="2:11" x14ac:dyDescent="0.35">
      <c r="B777" s="22">
        <v>774</v>
      </c>
      <c r="C777" s="57">
        <v>16.2</v>
      </c>
      <c r="D777" s="57">
        <v>15.57</v>
      </c>
      <c r="E777" s="57">
        <v>31.77</v>
      </c>
      <c r="F777" s="24">
        <v>7</v>
      </c>
      <c r="G777" s="24">
        <v>10</v>
      </c>
      <c r="H777" s="24">
        <v>17</v>
      </c>
      <c r="I777" s="24">
        <v>130</v>
      </c>
      <c r="J777" s="24">
        <v>133</v>
      </c>
      <c r="K777" s="24">
        <v>263</v>
      </c>
    </row>
    <row r="778" spans="2:11" x14ac:dyDescent="0.35">
      <c r="B778" s="22">
        <v>775</v>
      </c>
      <c r="C778" s="57">
        <v>19</v>
      </c>
      <c r="D778" s="57">
        <v>16.470000000000002</v>
      </c>
      <c r="E778" s="57">
        <v>35.47</v>
      </c>
      <c r="F778" s="24">
        <v>8</v>
      </c>
      <c r="G778" s="24">
        <v>7</v>
      </c>
      <c r="H778" s="24">
        <v>15</v>
      </c>
      <c r="I778" s="24">
        <v>213</v>
      </c>
      <c r="J778" s="24">
        <v>164</v>
      </c>
      <c r="K778" s="24">
        <v>377</v>
      </c>
    </row>
    <row r="779" spans="2:11" x14ac:dyDescent="0.35">
      <c r="B779" s="22">
        <v>776</v>
      </c>
      <c r="C779" s="57">
        <v>16.799999999999997</v>
      </c>
      <c r="D779" s="57">
        <v>15.3</v>
      </c>
      <c r="E779" s="57">
        <v>32.099999999999994</v>
      </c>
      <c r="F779" s="24">
        <v>10</v>
      </c>
      <c r="G779" s="24">
        <v>13</v>
      </c>
      <c r="H779" s="24">
        <v>23</v>
      </c>
      <c r="I779" s="24">
        <v>191</v>
      </c>
      <c r="J779" s="24">
        <v>125</v>
      </c>
      <c r="K779" s="24">
        <v>316</v>
      </c>
    </row>
    <row r="780" spans="2:11" x14ac:dyDescent="0.35">
      <c r="B780" s="22">
        <v>777</v>
      </c>
      <c r="C780" s="57">
        <v>23.4</v>
      </c>
      <c r="D780" s="57">
        <v>12.510000000000002</v>
      </c>
      <c r="E780" s="57">
        <v>35.909999999999997</v>
      </c>
      <c r="F780" s="24">
        <v>9</v>
      </c>
      <c r="G780" s="24">
        <v>8</v>
      </c>
      <c r="H780" s="24">
        <v>17</v>
      </c>
      <c r="I780" s="24">
        <v>84</v>
      </c>
      <c r="J780" s="24">
        <v>143</v>
      </c>
      <c r="K780" s="24">
        <v>227</v>
      </c>
    </row>
    <row r="781" spans="2:11" x14ac:dyDescent="0.35">
      <c r="B781" s="22">
        <v>778</v>
      </c>
      <c r="C781" s="57">
        <v>16.3</v>
      </c>
      <c r="D781" s="57">
        <v>17.64</v>
      </c>
      <c r="E781" s="57">
        <v>33.94</v>
      </c>
      <c r="F781" s="24">
        <v>14</v>
      </c>
      <c r="G781" s="24">
        <v>13</v>
      </c>
      <c r="H781" s="24">
        <v>27</v>
      </c>
      <c r="I781" s="24">
        <v>330</v>
      </c>
      <c r="J781" s="24">
        <v>164</v>
      </c>
      <c r="K781" s="24">
        <v>494</v>
      </c>
    </row>
    <row r="782" spans="2:11" x14ac:dyDescent="0.35">
      <c r="B782" s="22">
        <v>779</v>
      </c>
      <c r="C782" s="57">
        <v>19.7</v>
      </c>
      <c r="D782" s="57">
        <v>20.700000000000003</v>
      </c>
      <c r="E782" s="57">
        <v>40.400000000000006</v>
      </c>
      <c r="F782" s="24">
        <v>7</v>
      </c>
      <c r="G782" s="24">
        <v>7</v>
      </c>
      <c r="H782" s="24">
        <v>14</v>
      </c>
      <c r="I782" s="24">
        <v>210</v>
      </c>
      <c r="J782" s="24">
        <v>94</v>
      </c>
      <c r="K782" s="24">
        <v>304</v>
      </c>
    </row>
    <row r="783" spans="2:11" x14ac:dyDescent="0.35">
      <c r="B783" s="22">
        <v>780</v>
      </c>
      <c r="C783" s="57">
        <v>16.399999999999999</v>
      </c>
      <c r="D783" s="57">
        <v>15.66</v>
      </c>
      <c r="E783" s="57">
        <v>32.06</v>
      </c>
      <c r="F783" s="24">
        <v>8</v>
      </c>
      <c r="G783" s="24">
        <v>10</v>
      </c>
      <c r="H783" s="24">
        <v>18</v>
      </c>
      <c r="I783" s="24">
        <v>134</v>
      </c>
      <c r="J783" s="24">
        <v>187</v>
      </c>
      <c r="K783" s="24">
        <v>321</v>
      </c>
    </row>
    <row r="784" spans="2:11" x14ac:dyDescent="0.35">
      <c r="B784" s="22">
        <v>781</v>
      </c>
      <c r="C784" s="57">
        <v>19.7</v>
      </c>
      <c r="D784" s="57">
        <v>16.11</v>
      </c>
      <c r="E784" s="57">
        <v>35.81</v>
      </c>
      <c r="F784" s="24">
        <v>9</v>
      </c>
      <c r="G784" s="24">
        <v>4</v>
      </c>
      <c r="H784" s="24">
        <v>13</v>
      </c>
      <c r="I784" s="24">
        <v>226</v>
      </c>
      <c r="J784" s="24">
        <v>128</v>
      </c>
      <c r="K784" s="24">
        <v>354</v>
      </c>
    </row>
    <row r="785" spans="2:11" x14ac:dyDescent="0.35">
      <c r="B785" s="22">
        <v>782</v>
      </c>
      <c r="C785" s="57">
        <v>19.100000000000001</v>
      </c>
      <c r="D785" s="57">
        <v>16.830000000000002</v>
      </c>
      <c r="E785" s="57">
        <v>35.930000000000007</v>
      </c>
      <c r="F785" s="24">
        <v>10</v>
      </c>
      <c r="G785" s="24">
        <v>13</v>
      </c>
      <c r="H785" s="24">
        <v>23</v>
      </c>
      <c r="I785" s="24">
        <v>229</v>
      </c>
      <c r="J785" s="24">
        <v>92</v>
      </c>
      <c r="K785" s="24">
        <v>321</v>
      </c>
    </row>
    <row r="786" spans="2:11" x14ac:dyDescent="0.35">
      <c r="B786" s="22">
        <v>783</v>
      </c>
      <c r="C786" s="57">
        <v>14.5</v>
      </c>
      <c r="D786" s="57">
        <v>21.87</v>
      </c>
      <c r="E786" s="57">
        <v>36.370000000000005</v>
      </c>
      <c r="F786" s="24">
        <v>5</v>
      </c>
      <c r="G786" s="24">
        <v>6</v>
      </c>
      <c r="H786" s="24">
        <v>11</v>
      </c>
      <c r="I786" s="24">
        <v>123</v>
      </c>
      <c r="J786" s="24">
        <v>92</v>
      </c>
      <c r="K786" s="24">
        <v>215</v>
      </c>
    </row>
    <row r="787" spans="2:11" x14ac:dyDescent="0.35">
      <c r="B787" s="22">
        <v>784</v>
      </c>
      <c r="C787" s="57">
        <v>23.4</v>
      </c>
      <c r="D787" s="57">
        <v>17.37</v>
      </c>
      <c r="E787" s="57">
        <v>40.769999999999996</v>
      </c>
      <c r="F787" s="24">
        <v>2</v>
      </c>
      <c r="G787" s="24">
        <v>10</v>
      </c>
      <c r="H787" s="24">
        <v>12</v>
      </c>
      <c r="I787" s="24">
        <v>164</v>
      </c>
      <c r="J787" s="24">
        <v>132</v>
      </c>
      <c r="K787" s="24">
        <v>296</v>
      </c>
    </row>
    <row r="788" spans="2:11" x14ac:dyDescent="0.35">
      <c r="B788" s="22">
        <v>785</v>
      </c>
      <c r="C788" s="57">
        <v>19.8</v>
      </c>
      <c r="D788" s="57">
        <v>14.940000000000001</v>
      </c>
      <c r="E788" s="57">
        <v>34.74</v>
      </c>
      <c r="F788" s="24">
        <v>9</v>
      </c>
      <c r="G788" s="24">
        <v>9</v>
      </c>
      <c r="H788" s="24">
        <v>18</v>
      </c>
      <c r="I788" s="24">
        <v>155</v>
      </c>
      <c r="J788" s="24">
        <v>185</v>
      </c>
      <c r="K788" s="24">
        <v>340</v>
      </c>
    </row>
    <row r="789" spans="2:11" x14ac:dyDescent="0.35">
      <c r="B789" s="22">
        <v>786</v>
      </c>
      <c r="C789" s="57">
        <v>17.600000000000001</v>
      </c>
      <c r="D789" s="57">
        <v>16.559999999999999</v>
      </c>
      <c r="E789" s="57">
        <v>34.159999999999997</v>
      </c>
      <c r="F789" s="24">
        <v>7</v>
      </c>
      <c r="G789" s="24">
        <v>8</v>
      </c>
      <c r="H789" s="24">
        <v>15</v>
      </c>
      <c r="I789" s="24">
        <v>160</v>
      </c>
      <c r="J789" s="24">
        <v>146</v>
      </c>
      <c r="K789" s="24">
        <v>306</v>
      </c>
    </row>
    <row r="790" spans="2:11" x14ac:dyDescent="0.35">
      <c r="B790" s="22">
        <v>787</v>
      </c>
      <c r="C790" s="57">
        <v>17.399999999999999</v>
      </c>
      <c r="D790" s="57">
        <v>15.39</v>
      </c>
      <c r="E790" s="57">
        <v>32.79</v>
      </c>
      <c r="F790" s="24">
        <v>7</v>
      </c>
      <c r="G790" s="24">
        <v>12</v>
      </c>
      <c r="H790" s="24">
        <v>19</v>
      </c>
      <c r="I790" s="24">
        <v>383</v>
      </c>
      <c r="J790" s="24">
        <v>108</v>
      </c>
      <c r="K790" s="24">
        <v>491</v>
      </c>
    </row>
    <row r="791" spans="2:11" x14ac:dyDescent="0.35">
      <c r="B791" s="22">
        <v>788</v>
      </c>
      <c r="C791" s="57">
        <v>20.200000000000003</v>
      </c>
      <c r="D791" s="57">
        <v>16.29</v>
      </c>
      <c r="E791" s="57">
        <v>36.49</v>
      </c>
      <c r="F791" s="24">
        <v>5</v>
      </c>
      <c r="G791" s="24">
        <v>7</v>
      </c>
      <c r="H791" s="24">
        <v>12</v>
      </c>
      <c r="I791" s="24">
        <v>193</v>
      </c>
      <c r="J791" s="24">
        <v>107</v>
      </c>
      <c r="K791" s="24">
        <v>300</v>
      </c>
    </row>
    <row r="792" spans="2:11" x14ac:dyDescent="0.35">
      <c r="B792" s="22">
        <v>789</v>
      </c>
      <c r="C792" s="57">
        <v>16.399999999999999</v>
      </c>
      <c r="D792" s="57">
        <v>17.100000000000001</v>
      </c>
      <c r="E792" s="57">
        <v>33.5</v>
      </c>
      <c r="F792" s="24">
        <v>4</v>
      </c>
      <c r="G792" s="24">
        <v>10</v>
      </c>
      <c r="H792" s="24">
        <v>14</v>
      </c>
      <c r="I792" s="24">
        <v>180</v>
      </c>
      <c r="J792" s="24">
        <v>93</v>
      </c>
      <c r="K792" s="24">
        <v>273</v>
      </c>
    </row>
    <row r="793" spans="2:11" x14ac:dyDescent="0.35">
      <c r="B793" s="22">
        <v>790</v>
      </c>
      <c r="C793" s="57">
        <v>15.7</v>
      </c>
      <c r="D793" s="57">
        <v>13.77</v>
      </c>
      <c r="E793" s="57">
        <v>29.47</v>
      </c>
      <c r="F793" s="24">
        <v>17</v>
      </c>
      <c r="G793" s="24">
        <v>16</v>
      </c>
      <c r="H793" s="24">
        <v>33</v>
      </c>
      <c r="I793" s="24">
        <v>117</v>
      </c>
      <c r="J793" s="24">
        <v>224</v>
      </c>
      <c r="K793" s="24">
        <v>341</v>
      </c>
    </row>
    <row r="794" spans="2:11" x14ac:dyDescent="0.35">
      <c r="B794" s="22">
        <v>791</v>
      </c>
      <c r="C794" s="57">
        <v>19.600000000000001</v>
      </c>
      <c r="D794" s="57">
        <v>15.93</v>
      </c>
      <c r="E794" s="57">
        <v>35.53</v>
      </c>
      <c r="F794" s="24">
        <v>7</v>
      </c>
      <c r="G794" s="24">
        <v>6</v>
      </c>
      <c r="H794" s="24">
        <v>13</v>
      </c>
      <c r="I794" s="24">
        <v>154</v>
      </c>
      <c r="J794" s="24">
        <v>97</v>
      </c>
      <c r="K794" s="24">
        <v>251</v>
      </c>
    </row>
    <row r="795" spans="2:11" x14ac:dyDescent="0.35">
      <c r="B795" s="22">
        <v>792</v>
      </c>
      <c r="C795" s="57">
        <v>18.799999999999997</v>
      </c>
      <c r="D795" s="57">
        <v>18.899999999999999</v>
      </c>
      <c r="E795" s="57">
        <v>37.699999999999996</v>
      </c>
      <c r="F795" s="24">
        <v>7</v>
      </c>
      <c r="G795" s="24">
        <v>10</v>
      </c>
      <c r="H795" s="24">
        <v>17</v>
      </c>
      <c r="I795" s="24">
        <v>214</v>
      </c>
      <c r="J795" s="24">
        <v>192</v>
      </c>
      <c r="K795" s="24">
        <v>406</v>
      </c>
    </row>
    <row r="796" spans="2:11" x14ac:dyDescent="0.35">
      <c r="B796" s="22">
        <v>793</v>
      </c>
      <c r="C796" s="57">
        <v>18.399999999999999</v>
      </c>
      <c r="D796" s="57">
        <v>19.53</v>
      </c>
      <c r="E796" s="57">
        <v>37.93</v>
      </c>
      <c r="F796" s="24">
        <v>9</v>
      </c>
      <c r="G796" s="24">
        <v>16</v>
      </c>
      <c r="H796" s="24">
        <v>25</v>
      </c>
      <c r="I796" s="24">
        <v>302</v>
      </c>
      <c r="J796" s="24">
        <v>159</v>
      </c>
      <c r="K796" s="24">
        <v>461</v>
      </c>
    </row>
    <row r="797" spans="2:11" x14ac:dyDescent="0.35">
      <c r="B797" s="22">
        <v>794</v>
      </c>
      <c r="C797" s="57">
        <v>16</v>
      </c>
      <c r="D797" s="57">
        <v>15.120000000000001</v>
      </c>
      <c r="E797" s="57">
        <v>31.12</v>
      </c>
      <c r="F797" s="24">
        <v>10</v>
      </c>
      <c r="G797" s="24">
        <v>9</v>
      </c>
      <c r="H797" s="24">
        <v>19</v>
      </c>
      <c r="I797" s="24">
        <v>137</v>
      </c>
      <c r="J797" s="24">
        <v>176</v>
      </c>
      <c r="K797" s="24">
        <v>313</v>
      </c>
    </row>
    <row r="798" spans="2:11" x14ac:dyDescent="0.35">
      <c r="B798" s="22">
        <v>795</v>
      </c>
      <c r="C798" s="57">
        <v>14.600000000000001</v>
      </c>
      <c r="D798" s="57">
        <v>18.899999999999999</v>
      </c>
      <c r="E798" s="57">
        <v>33.5</v>
      </c>
      <c r="F798" s="24">
        <v>11</v>
      </c>
      <c r="G798" s="24">
        <v>7</v>
      </c>
      <c r="H798" s="24">
        <v>18</v>
      </c>
      <c r="I798" s="24">
        <v>176</v>
      </c>
      <c r="J798" s="24">
        <v>84</v>
      </c>
      <c r="K798" s="24">
        <v>260</v>
      </c>
    </row>
    <row r="799" spans="2:11" x14ac:dyDescent="0.35">
      <c r="B799" s="22">
        <v>796</v>
      </c>
      <c r="C799" s="57">
        <v>20.2</v>
      </c>
      <c r="D799" s="57">
        <v>18.54</v>
      </c>
      <c r="E799" s="57">
        <v>38.739999999999995</v>
      </c>
      <c r="F799" s="24">
        <v>7</v>
      </c>
      <c r="G799" s="24">
        <v>16</v>
      </c>
      <c r="H799" s="24">
        <v>23</v>
      </c>
      <c r="I799" s="24">
        <v>221</v>
      </c>
      <c r="J799" s="24">
        <v>149</v>
      </c>
      <c r="K799" s="24">
        <v>370</v>
      </c>
    </row>
    <row r="800" spans="2:11" x14ac:dyDescent="0.35">
      <c r="B800" s="22">
        <v>797</v>
      </c>
      <c r="C800" s="57">
        <v>18.5</v>
      </c>
      <c r="D800" s="57">
        <v>15.39</v>
      </c>
      <c r="E800" s="57">
        <v>33.89</v>
      </c>
      <c r="F800" s="24">
        <v>12</v>
      </c>
      <c r="G800" s="24">
        <v>5</v>
      </c>
      <c r="H800" s="24">
        <v>17</v>
      </c>
      <c r="I800" s="24">
        <v>88</v>
      </c>
      <c r="J800" s="24">
        <v>145</v>
      </c>
      <c r="K800" s="24">
        <v>233</v>
      </c>
    </row>
    <row r="801" spans="2:11" x14ac:dyDescent="0.35">
      <c r="B801" s="22">
        <v>798</v>
      </c>
      <c r="C801" s="57">
        <v>20.100000000000001</v>
      </c>
      <c r="D801" s="57">
        <v>14.85</v>
      </c>
      <c r="E801" s="57">
        <v>34.950000000000003</v>
      </c>
      <c r="F801" s="24">
        <v>11</v>
      </c>
      <c r="G801" s="24">
        <v>12</v>
      </c>
      <c r="H801" s="24">
        <v>23</v>
      </c>
      <c r="I801" s="24">
        <v>177</v>
      </c>
      <c r="J801" s="24">
        <v>86</v>
      </c>
      <c r="K801" s="24">
        <v>263</v>
      </c>
    </row>
    <row r="802" spans="2:11" x14ac:dyDescent="0.35">
      <c r="B802" s="22">
        <v>799</v>
      </c>
      <c r="C802" s="57">
        <v>18.600000000000001</v>
      </c>
      <c r="D802" s="57">
        <v>16.29</v>
      </c>
      <c r="E802" s="57">
        <v>34.89</v>
      </c>
      <c r="F802" s="24">
        <v>10</v>
      </c>
      <c r="G802" s="24">
        <v>14</v>
      </c>
      <c r="H802" s="24">
        <v>24</v>
      </c>
      <c r="I802" s="24">
        <v>127</v>
      </c>
      <c r="J802" s="24">
        <v>118</v>
      </c>
      <c r="K802" s="24">
        <v>245</v>
      </c>
    </row>
    <row r="803" spans="2:11" x14ac:dyDescent="0.35">
      <c r="B803" s="22">
        <v>800</v>
      </c>
      <c r="C803" s="57">
        <v>14.5</v>
      </c>
      <c r="D803" s="57">
        <v>18.72</v>
      </c>
      <c r="E803" s="57">
        <v>33.22</v>
      </c>
      <c r="F803" s="24">
        <v>9</v>
      </c>
      <c r="G803" s="24">
        <v>8</v>
      </c>
      <c r="H803" s="24">
        <v>17</v>
      </c>
      <c r="I803" s="24">
        <v>201</v>
      </c>
      <c r="J803" s="24">
        <v>147</v>
      </c>
      <c r="K803" s="24">
        <v>348</v>
      </c>
    </row>
    <row r="804" spans="2:11" x14ac:dyDescent="0.35">
      <c r="B804" s="22">
        <v>801</v>
      </c>
      <c r="C804" s="57">
        <v>21.5</v>
      </c>
      <c r="D804" s="57">
        <v>15.66</v>
      </c>
      <c r="E804" s="57">
        <v>37.159999999999997</v>
      </c>
      <c r="F804" s="24">
        <v>7</v>
      </c>
      <c r="G804" s="24">
        <v>10</v>
      </c>
      <c r="H804" s="24">
        <v>17</v>
      </c>
      <c r="I804" s="24">
        <v>158</v>
      </c>
      <c r="J804" s="24">
        <v>207</v>
      </c>
      <c r="K804" s="24">
        <v>365</v>
      </c>
    </row>
    <row r="805" spans="2:11" x14ac:dyDescent="0.35">
      <c r="B805" s="22">
        <v>802</v>
      </c>
      <c r="C805" s="57">
        <v>15.4</v>
      </c>
      <c r="D805" s="57">
        <v>16.200000000000003</v>
      </c>
      <c r="E805" s="57">
        <v>31.6</v>
      </c>
      <c r="F805" s="24">
        <v>8</v>
      </c>
      <c r="G805" s="24">
        <v>8</v>
      </c>
      <c r="H805" s="24">
        <v>16</v>
      </c>
      <c r="I805" s="24">
        <v>135</v>
      </c>
      <c r="J805" s="24">
        <v>156</v>
      </c>
      <c r="K805" s="24">
        <v>291</v>
      </c>
    </row>
    <row r="806" spans="2:11" x14ac:dyDescent="0.35">
      <c r="B806" s="22">
        <v>803</v>
      </c>
      <c r="C806" s="57">
        <v>14.100000000000001</v>
      </c>
      <c r="D806" s="57">
        <v>19.98</v>
      </c>
      <c r="E806" s="57">
        <v>34.08</v>
      </c>
      <c r="F806" s="24">
        <v>7</v>
      </c>
      <c r="G806" s="24">
        <v>12</v>
      </c>
      <c r="H806" s="24">
        <v>19</v>
      </c>
      <c r="I806" s="24">
        <v>178</v>
      </c>
      <c r="J806" s="24">
        <v>155</v>
      </c>
      <c r="K806" s="24">
        <v>333</v>
      </c>
    </row>
    <row r="807" spans="2:11" x14ac:dyDescent="0.35">
      <c r="B807" s="22">
        <v>804</v>
      </c>
      <c r="C807" s="57">
        <v>18.100000000000001</v>
      </c>
      <c r="D807" s="57">
        <v>16.020000000000003</v>
      </c>
      <c r="E807" s="57">
        <v>34.120000000000005</v>
      </c>
      <c r="F807" s="24">
        <v>14</v>
      </c>
      <c r="G807" s="24">
        <v>3</v>
      </c>
      <c r="H807" s="24">
        <v>17</v>
      </c>
      <c r="I807" s="24">
        <v>132</v>
      </c>
      <c r="J807" s="24">
        <v>166</v>
      </c>
      <c r="K807" s="24">
        <v>298</v>
      </c>
    </row>
    <row r="808" spans="2:11" x14ac:dyDescent="0.35">
      <c r="B808" s="22">
        <v>805</v>
      </c>
      <c r="C808" s="57">
        <v>21.5</v>
      </c>
      <c r="D808" s="57">
        <v>13.5</v>
      </c>
      <c r="E808" s="57">
        <v>35</v>
      </c>
      <c r="F808" s="24">
        <v>17</v>
      </c>
      <c r="G808" s="24">
        <v>11</v>
      </c>
      <c r="H808" s="24">
        <v>28</v>
      </c>
      <c r="I808" s="24">
        <v>212</v>
      </c>
      <c r="J808" s="24">
        <v>144</v>
      </c>
      <c r="K808" s="24">
        <v>356</v>
      </c>
    </row>
    <row r="809" spans="2:11" x14ac:dyDescent="0.35">
      <c r="B809" s="22">
        <v>806</v>
      </c>
      <c r="C809" s="57">
        <v>17.899999999999999</v>
      </c>
      <c r="D809" s="57">
        <v>19.62</v>
      </c>
      <c r="E809" s="57">
        <v>37.519999999999996</v>
      </c>
      <c r="F809" s="24">
        <v>10</v>
      </c>
      <c r="G809" s="24">
        <v>13</v>
      </c>
      <c r="H809" s="24">
        <v>23</v>
      </c>
      <c r="I809" s="24">
        <v>106</v>
      </c>
      <c r="J809" s="24">
        <v>90</v>
      </c>
      <c r="K809" s="24">
        <v>196</v>
      </c>
    </row>
    <row r="810" spans="2:11" x14ac:dyDescent="0.35">
      <c r="B810" s="22">
        <v>807</v>
      </c>
      <c r="C810" s="57">
        <v>19.399999999999999</v>
      </c>
      <c r="D810" s="57">
        <v>15.39</v>
      </c>
      <c r="E810" s="57">
        <v>34.79</v>
      </c>
      <c r="F810" s="24">
        <v>7</v>
      </c>
      <c r="G810" s="24">
        <v>11</v>
      </c>
      <c r="H810" s="24">
        <v>18</v>
      </c>
      <c r="I810" s="24">
        <v>191</v>
      </c>
      <c r="J810" s="24">
        <v>127</v>
      </c>
      <c r="K810" s="24">
        <v>318</v>
      </c>
    </row>
    <row r="811" spans="2:11" x14ac:dyDescent="0.35">
      <c r="B811" s="22">
        <v>808</v>
      </c>
      <c r="C811" s="57">
        <v>20</v>
      </c>
      <c r="D811" s="57">
        <v>15.57</v>
      </c>
      <c r="E811" s="57">
        <v>35.57</v>
      </c>
      <c r="F811" s="24">
        <v>10</v>
      </c>
      <c r="G811" s="24">
        <v>8</v>
      </c>
      <c r="H811" s="24">
        <v>18</v>
      </c>
      <c r="I811" s="24">
        <v>130</v>
      </c>
      <c r="J811" s="24">
        <v>125</v>
      </c>
      <c r="K811" s="24">
        <v>255</v>
      </c>
    </row>
    <row r="812" spans="2:11" x14ac:dyDescent="0.35">
      <c r="B812" s="22">
        <v>809</v>
      </c>
      <c r="C812" s="57">
        <v>18.7</v>
      </c>
      <c r="D812" s="57">
        <v>12.420000000000002</v>
      </c>
      <c r="E812" s="57">
        <v>31.12</v>
      </c>
      <c r="F812" s="24">
        <v>14</v>
      </c>
      <c r="G812" s="24">
        <v>11</v>
      </c>
      <c r="H812" s="24">
        <v>25</v>
      </c>
      <c r="I812" s="24">
        <v>247</v>
      </c>
      <c r="J812" s="24">
        <v>94</v>
      </c>
      <c r="K812" s="24">
        <v>341</v>
      </c>
    </row>
    <row r="813" spans="2:11" x14ac:dyDescent="0.35">
      <c r="B813" s="22">
        <v>810</v>
      </c>
      <c r="C813" s="57">
        <v>20.2</v>
      </c>
      <c r="D813" s="57">
        <v>15.66</v>
      </c>
      <c r="E813" s="57">
        <v>35.86</v>
      </c>
      <c r="F813" s="24">
        <v>8</v>
      </c>
      <c r="G813" s="24">
        <v>12</v>
      </c>
      <c r="H813" s="24">
        <v>20</v>
      </c>
      <c r="I813" s="24">
        <v>251</v>
      </c>
      <c r="J813" s="24">
        <v>80</v>
      </c>
      <c r="K813" s="24">
        <v>331</v>
      </c>
    </row>
    <row r="814" spans="2:11" x14ac:dyDescent="0.35">
      <c r="B814" s="22">
        <v>811</v>
      </c>
      <c r="C814" s="57">
        <v>19.399999999999999</v>
      </c>
      <c r="D814" s="57">
        <v>16.02</v>
      </c>
      <c r="E814" s="57">
        <v>35.42</v>
      </c>
      <c r="F814" s="24">
        <v>7</v>
      </c>
      <c r="G814" s="24">
        <v>11</v>
      </c>
      <c r="H814" s="24">
        <v>18</v>
      </c>
      <c r="I814" s="24">
        <v>206</v>
      </c>
      <c r="J814" s="24">
        <v>234</v>
      </c>
      <c r="K814" s="24">
        <v>440</v>
      </c>
    </row>
    <row r="815" spans="2:11" x14ac:dyDescent="0.35">
      <c r="B815" s="22">
        <v>812</v>
      </c>
      <c r="C815" s="57">
        <v>19.799999999999997</v>
      </c>
      <c r="D815" s="57">
        <v>18.720000000000002</v>
      </c>
      <c r="E815" s="57">
        <v>38.519999999999996</v>
      </c>
      <c r="F815" s="24">
        <v>9</v>
      </c>
      <c r="G815" s="24">
        <v>7</v>
      </c>
      <c r="H815" s="24">
        <v>16</v>
      </c>
      <c r="I815" s="24">
        <v>128</v>
      </c>
      <c r="J815" s="24">
        <v>113</v>
      </c>
      <c r="K815" s="24">
        <v>241</v>
      </c>
    </row>
    <row r="816" spans="2:11" x14ac:dyDescent="0.35">
      <c r="B816" s="22">
        <v>813</v>
      </c>
      <c r="C816" s="57">
        <v>18.899999999999999</v>
      </c>
      <c r="D816" s="57">
        <v>16.200000000000003</v>
      </c>
      <c r="E816" s="57">
        <v>35.1</v>
      </c>
      <c r="F816" s="24">
        <v>10</v>
      </c>
      <c r="G816" s="24">
        <v>10</v>
      </c>
      <c r="H816" s="24">
        <v>20</v>
      </c>
      <c r="I816" s="24">
        <v>96</v>
      </c>
      <c r="J816" s="24">
        <v>113</v>
      </c>
      <c r="K816" s="24">
        <v>209</v>
      </c>
    </row>
    <row r="817" spans="2:11" x14ac:dyDescent="0.35">
      <c r="B817" s="22">
        <v>814</v>
      </c>
      <c r="C817" s="57">
        <v>15.6</v>
      </c>
      <c r="D817" s="57">
        <v>21.869999999999997</v>
      </c>
      <c r="E817" s="57">
        <v>37.47</v>
      </c>
      <c r="F817" s="24">
        <v>7</v>
      </c>
      <c r="G817" s="24">
        <v>11</v>
      </c>
      <c r="H817" s="24">
        <v>18</v>
      </c>
      <c r="I817" s="24">
        <v>246</v>
      </c>
      <c r="J817" s="24">
        <v>172</v>
      </c>
      <c r="K817" s="24">
        <v>418</v>
      </c>
    </row>
    <row r="818" spans="2:11" x14ac:dyDescent="0.35">
      <c r="B818" s="22">
        <v>815</v>
      </c>
      <c r="C818" s="57">
        <v>20.5</v>
      </c>
      <c r="D818" s="57">
        <v>15.75</v>
      </c>
      <c r="E818" s="57">
        <v>36.25</v>
      </c>
      <c r="F818" s="24">
        <v>5</v>
      </c>
      <c r="G818" s="24">
        <v>13</v>
      </c>
      <c r="H818" s="24">
        <v>18</v>
      </c>
      <c r="I818" s="24">
        <v>320</v>
      </c>
      <c r="J818" s="24">
        <v>91</v>
      </c>
      <c r="K818" s="24">
        <v>411</v>
      </c>
    </row>
    <row r="819" spans="2:11" x14ac:dyDescent="0.35">
      <c r="B819" s="22">
        <v>816</v>
      </c>
      <c r="C819" s="57">
        <v>20.6</v>
      </c>
      <c r="D819" s="57">
        <v>18.899999999999999</v>
      </c>
      <c r="E819" s="57">
        <v>39.5</v>
      </c>
      <c r="F819" s="24">
        <v>13</v>
      </c>
      <c r="G819" s="24">
        <v>7</v>
      </c>
      <c r="H819" s="24">
        <v>20</v>
      </c>
      <c r="I819" s="24">
        <v>98</v>
      </c>
      <c r="J819" s="24">
        <v>117</v>
      </c>
      <c r="K819" s="24">
        <v>215</v>
      </c>
    </row>
    <row r="820" spans="2:11" x14ac:dyDescent="0.35">
      <c r="B820" s="22">
        <v>817</v>
      </c>
      <c r="C820" s="57">
        <v>18.899999999999999</v>
      </c>
      <c r="D820" s="57">
        <v>13.14</v>
      </c>
      <c r="E820" s="57">
        <v>32.04</v>
      </c>
      <c r="F820" s="24">
        <v>4</v>
      </c>
      <c r="G820" s="24">
        <v>10</v>
      </c>
      <c r="H820" s="24">
        <v>14</v>
      </c>
      <c r="I820" s="24">
        <v>287</v>
      </c>
      <c r="J820" s="24">
        <v>107</v>
      </c>
      <c r="K820" s="24">
        <v>394</v>
      </c>
    </row>
    <row r="821" spans="2:11" x14ac:dyDescent="0.35">
      <c r="B821" s="22">
        <v>818</v>
      </c>
      <c r="C821" s="57">
        <v>14.100000000000001</v>
      </c>
      <c r="D821" s="57">
        <v>16.38</v>
      </c>
      <c r="E821" s="57">
        <v>30.48</v>
      </c>
      <c r="F821" s="24">
        <v>6</v>
      </c>
      <c r="G821" s="24">
        <v>5</v>
      </c>
      <c r="H821" s="24">
        <v>11</v>
      </c>
      <c r="I821" s="24">
        <v>120</v>
      </c>
      <c r="J821" s="24">
        <v>148</v>
      </c>
      <c r="K821" s="24">
        <v>268</v>
      </c>
    </row>
    <row r="822" spans="2:11" x14ac:dyDescent="0.35">
      <c r="B822" s="22">
        <v>819</v>
      </c>
      <c r="C822" s="57">
        <v>23.7</v>
      </c>
      <c r="D822" s="57">
        <v>15.930000000000001</v>
      </c>
      <c r="E822" s="57">
        <v>39.630000000000003</v>
      </c>
      <c r="F822" s="24">
        <v>6</v>
      </c>
      <c r="G822" s="24">
        <v>12</v>
      </c>
      <c r="H822" s="24">
        <v>18</v>
      </c>
      <c r="I822" s="24">
        <v>218</v>
      </c>
      <c r="J822" s="24">
        <v>139</v>
      </c>
      <c r="K822" s="24">
        <v>357</v>
      </c>
    </row>
    <row r="823" spans="2:11" x14ac:dyDescent="0.35">
      <c r="B823" s="22">
        <v>820</v>
      </c>
      <c r="C823" s="57">
        <v>16.7</v>
      </c>
      <c r="D823" s="57">
        <v>16.11</v>
      </c>
      <c r="E823" s="57">
        <v>32.81</v>
      </c>
      <c r="F823" s="24">
        <v>8</v>
      </c>
      <c r="G823" s="24">
        <v>15</v>
      </c>
      <c r="H823" s="24">
        <v>23</v>
      </c>
      <c r="I823" s="24">
        <v>176</v>
      </c>
      <c r="J823" s="24">
        <v>186</v>
      </c>
      <c r="K823" s="24">
        <v>362</v>
      </c>
    </row>
    <row r="824" spans="2:11" x14ac:dyDescent="0.35">
      <c r="B824" s="22">
        <v>821</v>
      </c>
      <c r="C824" s="57">
        <v>17.600000000000001</v>
      </c>
      <c r="D824" s="57">
        <v>15.66</v>
      </c>
      <c r="E824" s="57">
        <v>33.260000000000005</v>
      </c>
      <c r="F824" s="24">
        <v>12</v>
      </c>
      <c r="G824" s="24">
        <v>9</v>
      </c>
      <c r="H824" s="24">
        <v>21</v>
      </c>
      <c r="I824" s="24">
        <v>182</v>
      </c>
      <c r="J824" s="24">
        <v>102</v>
      </c>
      <c r="K824" s="24">
        <v>284</v>
      </c>
    </row>
    <row r="825" spans="2:11" x14ac:dyDescent="0.35">
      <c r="B825" s="22">
        <v>822</v>
      </c>
      <c r="C825" s="57">
        <v>18.799999999999997</v>
      </c>
      <c r="D825" s="57">
        <v>20.340000000000003</v>
      </c>
      <c r="E825" s="57">
        <v>39.14</v>
      </c>
      <c r="F825" s="24">
        <v>7</v>
      </c>
      <c r="G825" s="24">
        <v>11</v>
      </c>
      <c r="H825" s="24">
        <v>18</v>
      </c>
      <c r="I825" s="24">
        <v>234</v>
      </c>
      <c r="J825" s="24">
        <v>144</v>
      </c>
      <c r="K825" s="24">
        <v>378</v>
      </c>
    </row>
    <row r="826" spans="2:11" x14ac:dyDescent="0.35">
      <c r="B826" s="22">
        <v>823</v>
      </c>
      <c r="C826" s="57">
        <v>18</v>
      </c>
      <c r="D826" s="57">
        <v>15.030000000000001</v>
      </c>
      <c r="E826" s="57">
        <v>33.03</v>
      </c>
      <c r="F826" s="24">
        <v>9</v>
      </c>
      <c r="G826" s="24">
        <v>9</v>
      </c>
      <c r="H826" s="24">
        <v>18</v>
      </c>
      <c r="I826" s="24">
        <v>148</v>
      </c>
      <c r="J826" s="24">
        <v>141</v>
      </c>
      <c r="K826" s="24">
        <v>289</v>
      </c>
    </row>
    <row r="827" spans="2:11" x14ac:dyDescent="0.35">
      <c r="B827" s="22">
        <v>824</v>
      </c>
      <c r="C827" s="57">
        <v>17.399999999999999</v>
      </c>
      <c r="D827" s="57">
        <v>15.75</v>
      </c>
      <c r="E827" s="57">
        <v>33.15</v>
      </c>
      <c r="F827" s="24">
        <v>9</v>
      </c>
      <c r="G827" s="24">
        <v>10</v>
      </c>
      <c r="H827" s="24">
        <v>19</v>
      </c>
      <c r="I827" s="24">
        <v>152</v>
      </c>
      <c r="J827" s="24">
        <v>149</v>
      </c>
      <c r="K827" s="24">
        <v>301</v>
      </c>
    </row>
    <row r="828" spans="2:11" x14ac:dyDescent="0.35">
      <c r="B828" s="22">
        <v>825</v>
      </c>
      <c r="C828" s="57">
        <v>18.700000000000003</v>
      </c>
      <c r="D828" s="57">
        <v>18.09</v>
      </c>
      <c r="E828" s="57">
        <v>36.790000000000006</v>
      </c>
      <c r="F828" s="24">
        <v>8</v>
      </c>
      <c r="G828" s="24">
        <v>7</v>
      </c>
      <c r="H828" s="24">
        <v>15</v>
      </c>
      <c r="I828" s="24">
        <v>134</v>
      </c>
      <c r="J828" s="24">
        <v>137</v>
      </c>
      <c r="K828" s="24">
        <v>271</v>
      </c>
    </row>
    <row r="829" spans="2:11" x14ac:dyDescent="0.35">
      <c r="B829" s="22">
        <v>826</v>
      </c>
      <c r="C829" s="57">
        <v>18.7</v>
      </c>
      <c r="D829" s="57">
        <v>16.920000000000002</v>
      </c>
      <c r="E829" s="57">
        <v>35.620000000000005</v>
      </c>
      <c r="F829" s="24">
        <v>6</v>
      </c>
      <c r="G829" s="24">
        <v>8</v>
      </c>
      <c r="H829" s="24">
        <v>14</v>
      </c>
      <c r="I829" s="24">
        <v>258</v>
      </c>
      <c r="J829" s="24">
        <v>139</v>
      </c>
      <c r="K829" s="24">
        <v>397</v>
      </c>
    </row>
    <row r="830" spans="2:11" x14ac:dyDescent="0.35">
      <c r="B830" s="22">
        <v>827</v>
      </c>
      <c r="C830" s="57">
        <v>19.8</v>
      </c>
      <c r="D830" s="57">
        <v>15.84</v>
      </c>
      <c r="E830" s="57">
        <v>35.64</v>
      </c>
      <c r="F830" s="24">
        <v>10</v>
      </c>
      <c r="G830" s="24">
        <v>5</v>
      </c>
      <c r="H830" s="24">
        <v>15</v>
      </c>
      <c r="I830" s="24">
        <v>128</v>
      </c>
      <c r="J830" s="24">
        <v>102</v>
      </c>
      <c r="K830" s="24">
        <v>230</v>
      </c>
    </row>
    <row r="831" spans="2:11" x14ac:dyDescent="0.35">
      <c r="B831" s="22">
        <v>828</v>
      </c>
      <c r="C831" s="57">
        <v>17.399999999999999</v>
      </c>
      <c r="D831" s="57">
        <v>13.86</v>
      </c>
      <c r="E831" s="57">
        <v>31.259999999999998</v>
      </c>
      <c r="F831" s="24">
        <v>12</v>
      </c>
      <c r="G831" s="24">
        <v>5</v>
      </c>
      <c r="H831" s="24">
        <v>17</v>
      </c>
      <c r="I831" s="24">
        <v>111</v>
      </c>
      <c r="J831" s="24">
        <v>179</v>
      </c>
      <c r="K831" s="24">
        <v>290</v>
      </c>
    </row>
    <row r="832" spans="2:11" x14ac:dyDescent="0.35">
      <c r="B832" s="22">
        <v>829</v>
      </c>
      <c r="C832" s="57">
        <v>16.100000000000001</v>
      </c>
      <c r="D832" s="57">
        <v>18.090000000000003</v>
      </c>
      <c r="E832" s="57">
        <v>34.190000000000005</v>
      </c>
      <c r="F832" s="24">
        <v>5</v>
      </c>
      <c r="G832" s="24">
        <v>9</v>
      </c>
      <c r="H832" s="24">
        <v>14</v>
      </c>
      <c r="I832" s="24">
        <v>176</v>
      </c>
      <c r="J832" s="24">
        <v>81</v>
      </c>
      <c r="K832" s="24">
        <v>257</v>
      </c>
    </row>
    <row r="833" spans="2:11" x14ac:dyDescent="0.35">
      <c r="B833" s="22">
        <v>830</v>
      </c>
      <c r="C833" s="57">
        <v>19.5</v>
      </c>
      <c r="D833" s="57">
        <v>14.850000000000001</v>
      </c>
      <c r="E833" s="57">
        <v>34.35</v>
      </c>
      <c r="F833" s="24">
        <v>9</v>
      </c>
      <c r="G833" s="24">
        <v>10</v>
      </c>
      <c r="H833" s="24">
        <v>19</v>
      </c>
      <c r="I833" s="24">
        <v>416</v>
      </c>
      <c r="J833" s="24">
        <v>137</v>
      </c>
      <c r="K833" s="24">
        <v>553</v>
      </c>
    </row>
    <row r="834" spans="2:11" x14ac:dyDescent="0.35">
      <c r="B834" s="22">
        <v>831</v>
      </c>
      <c r="C834" s="57">
        <v>16.3</v>
      </c>
      <c r="D834" s="57">
        <v>15.57</v>
      </c>
      <c r="E834" s="57">
        <v>31.87</v>
      </c>
      <c r="F834" s="24">
        <v>12</v>
      </c>
      <c r="G834" s="24">
        <v>9</v>
      </c>
      <c r="H834" s="24">
        <v>21</v>
      </c>
      <c r="I834" s="24">
        <v>195</v>
      </c>
      <c r="J834" s="24">
        <v>135</v>
      </c>
      <c r="K834" s="24">
        <v>330</v>
      </c>
    </row>
    <row r="835" spans="2:11" x14ac:dyDescent="0.35">
      <c r="B835" s="22">
        <v>832</v>
      </c>
      <c r="C835" s="57">
        <v>22.1</v>
      </c>
      <c r="D835" s="57">
        <v>15.57</v>
      </c>
      <c r="E835" s="57">
        <v>37.67</v>
      </c>
      <c r="F835" s="24">
        <v>12</v>
      </c>
      <c r="G835" s="24">
        <v>8</v>
      </c>
      <c r="H835" s="24">
        <v>20</v>
      </c>
      <c r="I835" s="24">
        <v>201</v>
      </c>
      <c r="J835" s="24">
        <v>127</v>
      </c>
      <c r="K835" s="24">
        <v>328</v>
      </c>
    </row>
    <row r="836" spans="2:11" x14ac:dyDescent="0.35">
      <c r="B836" s="22">
        <v>833</v>
      </c>
      <c r="C836" s="57">
        <v>17.3</v>
      </c>
      <c r="D836" s="57">
        <v>16.560000000000002</v>
      </c>
      <c r="E836" s="57">
        <v>33.86</v>
      </c>
      <c r="F836" s="24">
        <v>10</v>
      </c>
      <c r="G836" s="24">
        <v>7</v>
      </c>
      <c r="H836" s="24">
        <v>17</v>
      </c>
      <c r="I836" s="24">
        <v>215</v>
      </c>
      <c r="J836" s="24">
        <v>205</v>
      </c>
      <c r="K836" s="24">
        <v>420</v>
      </c>
    </row>
    <row r="837" spans="2:11" x14ac:dyDescent="0.35">
      <c r="B837" s="22">
        <v>834</v>
      </c>
      <c r="C837" s="57">
        <v>18.899999999999999</v>
      </c>
      <c r="D837" s="57">
        <v>14.940000000000001</v>
      </c>
      <c r="E837" s="57">
        <v>33.840000000000003</v>
      </c>
      <c r="F837" s="24">
        <v>9</v>
      </c>
      <c r="G837" s="24">
        <v>14</v>
      </c>
      <c r="H837" s="24">
        <v>23</v>
      </c>
      <c r="I837" s="24">
        <v>410</v>
      </c>
      <c r="J837" s="24">
        <v>219</v>
      </c>
      <c r="K837" s="24">
        <v>629</v>
      </c>
    </row>
    <row r="838" spans="2:11" x14ac:dyDescent="0.35">
      <c r="B838" s="22">
        <v>835</v>
      </c>
      <c r="C838" s="57">
        <v>16.600000000000001</v>
      </c>
      <c r="D838" s="57">
        <v>19.439999999999998</v>
      </c>
      <c r="E838" s="57">
        <v>36.04</v>
      </c>
      <c r="F838" s="24">
        <v>7</v>
      </c>
      <c r="G838" s="24">
        <v>10</v>
      </c>
      <c r="H838" s="24">
        <v>17</v>
      </c>
      <c r="I838" s="24">
        <v>172</v>
      </c>
      <c r="J838" s="24">
        <v>89</v>
      </c>
      <c r="K838" s="24">
        <v>261</v>
      </c>
    </row>
    <row r="839" spans="2:11" x14ac:dyDescent="0.35">
      <c r="B839" s="22">
        <v>836</v>
      </c>
      <c r="C839" s="57">
        <v>20.2</v>
      </c>
      <c r="D839" s="57">
        <v>16.11</v>
      </c>
      <c r="E839" s="57">
        <v>36.31</v>
      </c>
      <c r="F839" s="24">
        <v>8</v>
      </c>
      <c r="G839" s="24">
        <v>12</v>
      </c>
      <c r="H839" s="24">
        <v>20</v>
      </c>
      <c r="I839" s="24">
        <v>111</v>
      </c>
      <c r="J839" s="24">
        <v>150</v>
      </c>
      <c r="K839" s="24">
        <v>261</v>
      </c>
    </row>
    <row r="840" spans="2:11" x14ac:dyDescent="0.35">
      <c r="B840" s="22">
        <v>837</v>
      </c>
      <c r="C840" s="57">
        <v>17.100000000000001</v>
      </c>
      <c r="D840" s="57">
        <v>16.649999999999999</v>
      </c>
      <c r="E840" s="57">
        <v>33.75</v>
      </c>
      <c r="F840" s="24">
        <v>8</v>
      </c>
      <c r="G840" s="24">
        <v>10</v>
      </c>
      <c r="H840" s="24">
        <v>18</v>
      </c>
      <c r="I840" s="24">
        <v>206</v>
      </c>
      <c r="J840" s="24">
        <v>172</v>
      </c>
      <c r="K840" s="24">
        <v>378</v>
      </c>
    </row>
    <row r="841" spans="2:11" x14ac:dyDescent="0.35">
      <c r="B841" s="22">
        <v>838</v>
      </c>
      <c r="C841" s="57">
        <v>17.8</v>
      </c>
      <c r="D841" s="57">
        <v>14.040000000000001</v>
      </c>
      <c r="E841" s="57">
        <v>31.840000000000003</v>
      </c>
      <c r="F841" s="24">
        <v>8</v>
      </c>
      <c r="G841" s="24">
        <v>16</v>
      </c>
      <c r="H841" s="24">
        <v>24</v>
      </c>
      <c r="I841" s="24">
        <v>156</v>
      </c>
      <c r="J841" s="24">
        <v>167</v>
      </c>
      <c r="K841" s="24">
        <v>323</v>
      </c>
    </row>
    <row r="842" spans="2:11" x14ac:dyDescent="0.35">
      <c r="B842" s="22">
        <v>839</v>
      </c>
      <c r="C842" s="57">
        <v>14.7</v>
      </c>
      <c r="D842" s="57">
        <v>16.920000000000002</v>
      </c>
      <c r="E842" s="57">
        <v>31.62</v>
      </c>
      <c r="F842" s="24">
        <v>10</v>
      </c>
      <c r="G842" s="24">
        <v>11</v>
      </c>
      <c r="H842" s="24">
        <v>21</v>
      </c>
      <c r="I842" s="24">
        <v>322</v>
      </c>
      <c r="J842" s="24">
        <v>173</v>
      </c>
      <c r="K842" s="24">
        <v>495</v>
      </c>
    </row>
    <row r="843" spans="2:11" x14ac:dyDescent="0.35">
      <c r="B843" s="22">
        <v>840</v>
      </c>
      <c r="C843" s="57">
        <v>21.799999999999997</v>
      </c>
      <c r="D843" s="57">
        <v>15.48</v>
      </c>
      <c r="E843" s="57">
        <v>37.28</v>
      </c>
      <c r="F843" s="24">
        <v>8</v>
      </c>
      <c r="G843" s="24">
        <v>5</v>
      </c>
      <c r="H843" s="24">
        <v>13</v>
      </c>
      <c r="I843" s="24">
        <v>207</v>
      </c>
      <c r="J843" s="24">
        <v>115</v>
      </c>
      <c r="K843" s="24">
        <v>322</v>
      </c>
    </row>
    <row r="844" spans="2:11" x14ac:dyDescent="0.35">
      <c r="B844" s="22">
        <v>841</v>
      </c>
      <c r="C844" s="57">
        <v>15.8</v>
      </c>
      <c r="D844" s="57">
        <v>14.22</v>
      </c>
      <c r="E844" s="57">
        <v>30.020000000000003</v>
      </c>
      <c r="F844" s="24">
        <v>14</v>
      </c>
      <c r="G844" s="24">
        <v>10</v>
      </c>
      <c r="H844" s="24">
        <v>24</v>
      </c>
      <c r="I844" s="24">
        <v>169</v>
      </c>
      <c r="J844" s="24">
        <v>96</v>
      </c>
      <c r="K844" s="24">
        <v>265</v>
      </c>
    </row>
    <row r="845" spans="2:11" x14ac:dyDescent="0.35">
      <c r="B845" s="22">
        <v>842</v>
      </c>
      <c r="C845" s="57">
        <v>17.600000000000001</v>
      </c>
      <c r="D845" s="57">
        <v>16.560000000000002</v>
      </c>
      <c r="E845" s="57">
        <v>34.160000000000004</v>
      </c>
      <c r="F845" s="24">
        <v>6</v>
      </c>
      <c r="G845" s="24">
        <v>7</v>
      </c>
      <c r="H845" s="24">
        <v>13</v>
      </c>
      <c r="I845" s="24">
        <v>237</v>
      </c>
      <c r="J845" s="24">
        <v>203</v>
      </c>
      <c r="K845" s="24">
        <v>440</v>
      </c>
    </row>
    <row r="846" spans="2:11" x14ac:dyDescent="0.35">
      <c r="B846" s="22">
        <v>843</v>
      </c>
      <c r="C846" s="57">
        <v>20.7</v>
      </c>
      <c r="D846" s="57">
        <v>17.55</v>
      </c>
      <c r="E846" s="57">
        <v>38.25</v>
      </c>
      <c r="F846" s="24">
        <v>7</v>
      </c>
      <c r="G846" s="24">
        <v>9</v>
      </c>
      <c r="H846" s="24">
        <v>16</v>
      </c>
      <c r="I846" s="24">
        <v>162</v>
      </c>
      <c r="J846" s="24">
        <v>134</v>
      </c>
      <c r="K846" s="24">
        <v>296</v>
      </c>
    </row>
    <row r="847" spans="2:11" x14ac:dyDescent="0.35">
      <c r="B847" s="22">
        <v>844</v>
      </c>
      <c r="C847" s="57">
        <v>19</v>
      </c>
      <c r="D847" s="57">
        <v>15.39</v>
      </c>
      <c r="E847" s="57">
        <v>34.39</v>
      </c>
      <c r="F847" s="24">
        <v>9</v>
      </c>
      <c r="G847" s="24">
        <v>15</v>
      </c>
      <c r="H847" s="24">
        <v>24</v>
      </c>
      <c r="I847" s="24">
        <v>255</v>
      </c>
      <c r="J847" s="24">
        <v>130</v>
      </c>
      <c r="K847" s="24">
        <v>385</v>
      </c>
    </row>
    <row r="848" spans="2:11" x14ac:dyDescent="0.35">
      <c r="B848" s="22">
        <v>845</v>
      </c>
      <c r="C848" s="57">
        <v>16.899999999999999</v>
      </c>
      <c r="D848" s="57">
        <v>15.299999999999999</v>
      </c>
      <c r="E848" s="57">
        <v>32.199999999999996</v>
      </c>
      <c r="F848" s="24">
        <v>9</v>
      </c>
      <c r="G848" s="24">
        <v>12</v>
      </c>
      <c r="H848" s="24">
        <v>21</v>
      </c>
      <c r="I848" s="24">
        <v>227</v>
      </c>
      <c r="J848" s="24">
        <v>247</v>
      </c>
      <c r="K848" s="24">
        <v>474</v>
      </c>
    </row>
    <row r="849" spans="2:11" x14ac:dyDescent="0.35">
      <c r="B849" s="22">
        <v>846</v>
      </c>
      <c r="C849" s="57">
        <v>16.3</v>
      </c>
      <c r="D849" s="57">
        <v>17.730000000000004</v>
      </c>
      <c r="E849" s="57">
        <v>34.03</v>
      </c>
      <c r="F849" s="24">
        <v>9</v>
      </c>
      <c r="G849" s="24">
        <v>8</v>
      </c>
      <c r="H849" s="24">
        <v>17</v>
      </c>
      <c r="I849" s="24">
        <v>166</v>
      </c>
      <c r="J849" s="24">
        <v>89</v>
      </c>
      <c r="K849" s="24">
        <v>255</v>
      </c>
    </row>
    <row r="850" spans="2:11" x14ac:dyDescent="0.35">
      <c r="B850" s="22">
        <v>847</v>
      </c>
      <c r="C850" s="57">
        <v>20.7</v>
      </c>
      <c r="D850" s="57">
        <v>15.120000000000001</v>
      </c>
      <c r="E850" s="57">
        <v>35.82</v>
      </c>
      <c r="F850" s="24">
        <v>14</v>
      </c>
      <c r="G850" s="24">
        <v>9</v>
      </c>
      <c r="H850" s="24">
        <v>23</v>
      </c>
      <c r="I850" s="24">
        <v>146</v>
      </c>
      <c r="J850" s="24">
        <v>145</v>
      </c>
      <c r="K850" s="24">
        <v>291</v>
      </c>
    </row>
    <row r="851" spans="2:11" x14ac:dyDescent="0.35">
      <c r="B851" s="22">
        <v>848</v>
      </c>
      <c r="C851" s="57">
        <v>17.7</v>
      </c>
      <c r="D851" s="57">
        <v>18.090000000000003</v>
      </c>
      <c r="E851" s="57">
        <v>35.790000000000006</v>
      </c>
      <c r="F851" s="24">
        <v>7</v>
      </c>
      <c r="G851" s="24">
        <v>6</v>
      </c>
      <c r="H851" s="24">
        <v>13</v>
      </c>
      <c r="I851" s="24">
        <v>190</v>
      </c>
      <c r="J851" s="24">
        <v>178</v>
      </c>
      <c r="K851" s="24">
        <v>368</v>
      </c>
    </row>
    <row r="852" spans="2:11" x14ac:dyDescent="0.35">
      <c r="B852" s="22">
        <v>849</v>
      </c>
      <c r="C852" s="57">
        <v>17.7</v>
      </c>
      <c r="D852" s="57">
        <v>14.129999999999999</v>
      </c>
      <c r="E852" s="57">
        <v>31.83</v>
      </c>
      <c r="F852" s="24">
        <v>8</v>
      </c>
      <c r="G852" s="24">
        <v>9</v>
      </c>
      <c r="H852" s="24">
        <v>17</v>
      </c>
      <c r="I852" s="24">
        <v>143</v>
      </c>
      <c r="J852" s="24">
        <v>162</v>
      </c>
      <c r="K852" s="24">
        <v>305</v>
      </c>
    </row>
    <row r="853" spans="2:11" x14ac:dyDescent="0.35">
      <c r="B853" s="22">
        <v>850</v>
      </c>
      <c r="C853" s="57">
        <v>20.6</v>
      </c>
      <c r="D853" s="57">
        <v>19.170000000000002</v>
      </c>
      <c r="E853" s="57">
        <v>39.770000000000003</v>
      </c>
      <c r="F853" s="24">
        <v>12</v>
      </c>
      <c r="G853" s="24">
        <v>5</v>
      </c>
      <c r="H853" s="24">
        <v>17</v>
      </c>
      <c r="I853" s="24">
        <v>163</v>
      </c>
      <c r="J853" s="24">
        <v>194</v>
      </c>
      <c r="K853" s="24">
        <v>357</v>
      </c>
    </row>
    <row r="854" spans="2:11" x14ac:dyDescent="0.35">
      <c r="B854" s="22">
        <v>851</v>
      </c>
      <c r="C854" s="57">
        <v>16</v>
      </c>
      <c r="D854" s="57">
        <v>15.3</v>
      </c>
      <c r="E854" s="57">
        <v>31.3</v>
      </c>
      <c r="F854" s="24">
        <v>8</v>
      </c>
      <c r="G854" s="24">
        <v>11</v>
      </c>
      <c r="H854" s="24">
        <v>19</v>
      </c>
      <c r="I854" s="24">
        <v>95</v>
      </c>
      <c r="J854" s="24">
        <v>171</v>
      </c>
      <c r="K854" s="24">
        <v>266</v>
      </c>
    </row>
    <row r="855" spans="2:11" x14ac:dyDescent="0.35">
      <c r="B855" s="22">
        <v>852</v>
      </c>
      <c r="C855" s="57">
        <v>19.5</v>
      </c>
      <c r="D855" s="57">
        <v>16.29</v>
      </c>
      <c r="E855" s="57">
        <v>35.79</v>
      </c>
      <c r="F855" s="24">
        <v>4</v>
      </c>
      <c r="G855" s="24">
        <v>9</v>
      </c>
      <c r="H855" s="24">
        <v>13</v>
      </c>
      <c r="I855" s="24">
        <v>105</v>
      </c>
      <c r="J855" s="24">
        <v>111</v>
      </c>
      <c r="K855" s="24">
        <v>216</v>
      </c>
    </row>
    <row r="856" spans="2:11" x14ac:dyDescent="0.35">
      <c r="B856" s="22">
        <v>853</v>
      </c>
      <c r="C856" s="57">
        <v>20.2</v>
      </c>
      <c r="D856" s="57">
        <v>17.46</v>
      </c>
      <c r="E856" s="57">
        <v>37.659999999999997</v>
      </c>
      <c r="F856" s="24">
        <v>10</v>
      </c>
      <c r="G856" s="24">
        <v>6</v>
      </c>
      <c r="H856" s="24">
        <v>16</v>
      </c>
      <c r="I856" s="24">
        <v>152</v>
      </c>
      <c r="J856" s="24">
        <v>97</v>
      </c>
      <c r="K856" s="24">
        <v>249</v>
      </c>
    </row>
    <row r="857" spans="2:11" x14ac:dyDescent="0.35">
      <c r="B857" s="22">
        <v>854</v>
      </c>
      <c r="C857" s="57">
        <v>18.200000000000003</v>
      </c>
      <c r="D857" s="57">
        <v>17.73</v>
      </c>
      <c r="E857" s="57">
        <v>35.930000000000007</v>
      </c>
      <c r="F857" s="24">
        <v>7</v>
      </c>
      <c r="G857" s="24">
        <v>10</v>
      </c>
      <c r="H857" s="24">
        <v>17</v>
      </c>
      <c r="I857" s="24">
        <v>119</v>
      </c>
      <c r="J857" s="24">
        <v>163</v>
      </c>
      <c r="K857" s="24">
        <v>282</v>
      </c>
    </row>
    <row r="858" spans="2:11" x14ac:dyDescent="0.35">
      <c r="B858" s="22">
        <v>855</v>
      </c>
      <c r="C858" s="57">
        <v>24.9</v>
      </c>
      <c r="D858" s="57">
        <v>15.57</v>
      </c>
      <c r="E858" s="57">
        <v>40.47</v>
      </c>
      <c r="F858" s="24">
        <v>6</v>
      </c>
      <c r="G858" s="24">
        <v>10</v>
      </c>
      <c r="H858" s="24">
        <v>16</v>
      </c>
      <c r="I858" s="24">
        <v>353</v>
      </c>
      <c r="J858" s="24">
        <v>158</v>
      </c>
      <c r="K858" s="24">
        <v>511</v>
      </c>
    </row>
    <row r="859" spans="2:11" x14ac:dyDescent="0.35">
      <c r="B859" s="22">
        <v>856</v>
      </c>
      <c r="C859" s="57">
        <v>18.3</v>
      </c>
      <c r="D859" s="57">
        <v>17.37</v>
      </c>
      <c r="E859" s="57">
        <v>35.67</v>
      </c>
      <c r="F859" s="24">
        <v>4</v>
      </c>
      <c r="G859" s="24">
        <v>9</v>
      </c>
      <c r="H859" s="24">
        <v>13</v>
      </c>
      <c r="I859" s="24">
        <v>243</v>
      </c>
      <c r="J859" s="24">
        <v>134</v>
      </c>
      <c r="K859" s="24">
        <v>377</v>
      </c>
    </row>
    <row r="860" spans="2:11" x14ac:dyDescent="0.35">
      <c r="B860" s="22">
        <v>857</v>
      </c>
      <c r="C860" s="57">
        <v>18.100000000000001</v>
      </c>
      <c r="D860" s="57">
        <v>18.54</v>
      </c>
      <c r="E860" s="57">
        <v>36.64</v>
      </c>
      <c r="F860" s="24">
        <v>13</v>
      </c>
      <c r="G860" s="24">
        <v>6</v>
      </c>
      <c r="H860" s="24">
        <v>19</v>
      </c>
      <c r="I860" s="24">
        <v>166</v>
      </c>
      <c r="J860" s="24">
        <v>194</v>
      </c>
      <c r="K860" s="24">
        <v>360</v>
      </c>
    </row>
    <row r="861" spans="2:11" x14ac:dyDescent="0.35">
      <c r="B861" s="22">
        <v>858</v>
      </c>
      <c r="C861" s="57">
        <v>17.5</v>
      </c>
      <c r="D861" s="57">
        <v>15.120000000000001</v>
      </c>
      <c r="E861" s="57">
        <v>32.620000000000005</v>
      </c>
      <c r="F861" s="24">
        <v>13</v>
      </c>
      <c r="G861" s="24">
        <v>9</v>
      </c>
      <c r="H861" s="24">
        <v>22</v>
      </c>
      <c r="I861" s="24">
        <v>212</v>
      </c>
      <c r="J861" s="24">
        <v>290</v>
      </c>
      <c r="K861" s="24">
        <v>502</v>
      </c>
    </row>
    <row r="862" spans="2:11" x14ac:dyDescent="0.35">
      <c r="B862" s="22">
        <v>859</v>
      </c>
      <c r="C862" s="57">
        <v>17.3</v>
      </c>
      <c r="D862" s="57">
        <v>15.66</v>
      </c>
      <c r="E862" s="57">
        <v>32.96</v>
      </c>
      <c r="F862" s="24">
        <v>6</v>
      </c>
      <c r="G862" s="24">
        <v>10</v>
      </c>
      <c r="H862" s="24">
        <v>16</v>
      </c>
      <c r="I862" s="24">
        <v>155</v>
      </c>
      <c r="J862" s="24">
        <v>140</v>
      </c>
      <c r="K862" s="24">
        <v>295</v>
      </c>
    </row>
    <row r="863" spans="2:11" x14ac:dyDescent="0.35">
      <c r="B863" s="22">
        <v>860</v>
      </c>
      <c r="C863" s="57">
        <v>20.299999999999997</v>
      </c>
      <c r="D863" s="57">
        <v>19.71</v>
      </c>
      <c r="E863" s="57">
        <v>40.01</v>
      </c>
      <c r="F863" s="24">
        <v>3</v>
      </c>
      <c r="G863" s="24">
        <v>13</v>
      </c>
      <c r="H863" s="24">
        <v>16</v>
      </c>
      <c r="I863" s="24">
        <v>141</v>
      </c>
      <c r="J863" s="24">
        <v>187</v>
      </c>
      <c r="K863" s="24">
        <v>328</v>
      </c>
    </row>
    <row r="864" spans="2:11" x14ac:dyDescent="0.35">
      <c r="B864" s="22">
        <v>861</v>
      </c>
      <c r="C864" s="57">
        <v>18.5</v>
      </c>
      <c r="D864" s="57">
        <v>19.980000000000004</v>
      </c>
      <c r="E864" s="57">
        <v>38.480000000000004</v>
      </c>
      <c r="F864" s="24">
        <v>11</v>
      </c>
      <c r="G864" s="24">
        <v>4</v>
      </c>
      <c r="H864" s="24">
        <v>15</v>
      </c>
      <c r="I864" s="24">
        <v>143</v>
      </c>
      <c r="J864" s="24">
        <v>89</v>
      </c>
      <c r="K864" s="24">
        <v>232</v>
      </c>
    </row>
    <row r="865" spans="2:11" x14ac:dyDescent="0.35">
      <c r="B865" s="22">
        <v>862</v>
      </c>
      <c r="C865" s="57">
        <v>18.200000000000003</v>
      </c>
      <c r="D865" s="57">
        <v>14.13</v>
      </c>
      <c r="E865" s="57">
        <v>32.330000000000005</v>
      </c>
      <c r="F865" s="24">
        <v>3</v>
      </c>
      <c r="G865" s="24">
        <v>6</v>
      </c>
      <c r="H865" s="24">
        <v>9</v>
      </c>
      <c r="I865" s="24">
        <v>124</v>
      </c>
      <c r="J865" s="24">
        <v>130</v>
      </c>
      <c r="K865" s="24">
        <v>254</v>
      </c>
    </row>
    <row r="866" spans="2:11" x14ac:dyDescent="0.35">
      <c r="B866" s="22">
        <v>863</v>
      </c>
      <c r="C866" s="57">
        <v>17.799999999999997</v>
      </c>
      <c r="D866" s="57">
        <v>19.259999999999998</v>
      </c>
      <c r="E866" s="57">
        <v>37.059999999999995</v>
      </c>
      <c r="F866" s="24">
        <v>8</v>
      </c>
      <c r="G866" s="24">
        <v>21</v>
      </c>
      <c r="H866" s="24">
        <v>29</v>
      </c>
      <c r="I866" s="24">
        <v>104</v>
      </c>
      <c r="J866" s="24">
        <v>142</v>
      </c>
      <c r="K866" s="24">
        <v>246</v>
      </c>
    </row>
    <row r="867" spans="2:11" x14ac:dyDescent="0.35">
      <c r="B867" s="22">
        <v>864</v>
      </c>
      <c r="C867" s="57">
        <v>18.399999999999999</v>
      </c>
      <c r="D867" s="57">
        <v>20.25</v>
      </c>
      <c r="E867" s="57">
        <v>38.65</v>
      </c>
      <c r="F867" s="24">
        <v>8</v>
      </c>
      <c r="G867" s="24">
        <v>20</v>
      </c>
      <c r="H867" s="24">
        <v>28</v>
      </c>
      <c r="I867" s="24">
        <v>116</v>
      </c>
      <c r="J867" s="24">
        <v>159</v>
      </c>
      <c r="K867" s="24">
        <v>275</v>
      </c>
    </row>
    <row r="868" spans="2:11" x14ac:dyDescent="0.35">
      <c r="B868" s="22">
        <v>865</v>
      </c>
      <c r="C868" s="57">
        <v>20.100000000000001</v>
      </c>
      <c r="D868" s="57">
        <v>15.84</v>
      </c>
      <c r="E868" s="57">
        <v>35.94</v>
      </c>
      <c r="F868" s="24">
        <v>8</v>
      </c>
      <c r="G868" s="24">
        <v>4</v>
      </c>
      <c r="H868" s="24">
        <v>12</v>
      </c>
      <c r="I868" s="24">
        <v>175</v>
      </c>
      <c r="J868" s="24">
        <v>113</v>
      </c>
      <c r="K868" s="24">
        <v>288</v>
      </c>
    </row>
    <row r="869" spans="2:11" x14ac:dyDescent="0.35">
      <c r="B869" s="22">
        <v>866</v>
      </c>
      <c r="C869" s="57">
        <v>15.7</v>
      </c>
      <c r="D869" s="57">
        <v>15.120000000000001</v>
      </c>
      <c r="E869" s="57">
        <v>30.82</v>
      </c>
      <c r="F869" s="24">
        <v>10</v>
      </c>
      <c r="G869" s="24">
        <v>13</v>
      </c>
      <c r="H869" s="24">
        <v>23</v>
      </c>
      <c r="I869" s="24">
        <v>167</v>
      </c>
      <c r="J869" s="24">
        <v>212</v>
      </c>
      <c r="K869" s="24">
        <v>379</v>
      </c>
    </row>
    <row r="870" spans="2:11" x14ac:dyDescent="0.35">
      <c r="B870" s="22">
        <v>867</v>
      </c>
      <c r="C870" s="57">
        <v>18.600000000000001</v>
      </c>
      <c r="D870" s="57">
        <v>16.47</v>
      </c>
      <c r="E870" s="57">
        <v>35.07</v>
      </c>
      <c r="F870" s="24">
        <v>10</v>
      </c>
      <c r="G870" s="24">
        <v>9</v>
      </c>
      <c r="H870" s="24">
        <v>19</v>
      </c>
      <c r="I870" s="24">
        <v>198</v>
      </c>
      <c r="J870" s="24">
        <v>123</v>
      </c>
      <c r="K870" s="24">
        <v>321</v>
      </c>
    </row>
    <row r="871" spans="2:11" x14ac:dyDescent="0.35">
      <c r="B871" s="22">
        <v>868</v>
      </c>
      <c r="C871" s="57">
        <v>18.2</v>
      </c>
      <c r="D871" s="57">
        <v>14.76</v>
      </c>
      <c r="E871" s="57">
        <v>32.96</v>
      </c>
      <c r="F871" s="24">
        <v>7</v>
      </c>
      <c r="G871" s="24">
        <v>11</v>
      </c>
      <c r="H871" s="24">
        <v>18</v>
      </c>
      <c r="I871" s="24">
        <v>261</v>
      </c>
      <c r="J871" s="24">
        <v>162</v>
      </c>
      <c r="K871" s="24">
        <v>423</v>
      </c>
    </row>
    <row r="872" spans="2:11" x14ac:dyDescent="0.35">
      <c r="B872" s="22">
        <v>869</v>
      </c>
      <c r="C872" s="57">
        <v>18.2</v>
      </c>
      <c r="D872" s="57">
        <v>17.64</v>
      </c>
      <c r="E872" s="57">
        <v>35.840000000000003</v>
      </c>
      <c r="F872" s="24">
        <v>11</v>
      </c>
      <c r="G872" s="24">
        <v>7</v>
      </c>
      <c r="H872" s="24">
        <v>18</v>
      </c>
      <c r="I872" s="24">
        <v>103</v>
      </c>
      <c r="J872" s="24">
        <v>81</v>
      </c>
      <c r="K872" s="24">
        <v>184</v>
      </c>
    </row>
    <row r="873" spans="2:11" x14ac:dyDescent="0.35">
      <c r="B873" s="22">
        <v>870</v>
      </c>
      <c r="C873" s="57">
        <v>19.3</v>
      </c>
      <c r="D873" s="57">
        <v>16.11</v>
      </c>
      <c r="E873" s="57">
        <v>35.409999999999997</v>
      </c>
      <c r="F873" s="24">
        <v>7</v>
      </c>
      <c r="G873" s="24">
        <v>10</v>
      </c>
      <c r="H873" s="24">
        <v>17</v>
      </c>
      <c r="I873" s="24">
        <v>204</v>
      </c>
      <c r="J873" s="24">
        <v>105</v>
      </c>
      <c r="K873" s="24">
        <v>309</v>
      </c>
    </row>
    <row r="874" spans="2:11" x14ac:dyDescent="0.35">
      <c r="B874" s="22">
        <v>871</v>
      </c>
      <c r="C874" s="57">
        <v>21.6</v>
      </c>
      <c r="D874" s="57">
        <v>17.009999999999998</v>
      </c>
      <c r="E874" s="57">
        <v>38.61</v>
      </c>
      <c r="F874" s="24">
        <v>15</v>
      </c>
      <c r="G874" s="24">
        <v>12</v>
      </c>
      <c r="H874" s="24">
        <v>27</v>
      </c>
      <c r="I874" s="24">
        <v>159</v>
      </c>
      <c r="J874" s="24">
        <v>129</v>
      </c>
      <c r="K874" s="24">
        <v>288</v>
      </c>
    </row>
    <row r="875" spans="2:11" x14ac:dyDescent="0.35">
      <c r="B875" s="22">
        <v>872</v>
      </c>
      <c r="C875" s="57">
        <v>18.7</v>
      </c>
      <c r="D875" s="57">
        <v>16.920000000000002</v>
      </c>
      <c r="E875" s="57">
        <v>35.620000000000005</v>
      </c>
      <c r="F875" s="24">
        <v>12</v>
      </c>
      <c r="G875" s="24">
        <v>11</v>
      </c>
      <c r="H875" s="24">
        <v>23</v>
      </c>
      <c r="I875" s="24">
        <v>316</v>
      </c>
      <c r="J875" s="24">
        <v>170</v>
      </c>
      <c r="K875" s="24">
        <v>486</v>
      </c>
    </row>
    <row r="876" spans="2:11" x14ac:dyDescent="0.35">
      <c r="B876" s="22">
        <v>873</v>
      </c>
      <c r="C876" s="57">
        <v>22.4</v>
      </c>
      <c r="D876" s="57">
        <v>17.189999999999998</v>
      </c>
      <c r="E876" s="57">
        <v>39.589999999999996</v>
      </c>
      <c r="F876" s="24">
        <v>7</v>
      </c>
      <c r="G876" s="24">
        <v>10</v>
      </c>
      <c r="H876" s="24">
        <v>17</v>
      </c>
      <c r="I876" s="24">
        <v>287</v>
      </c>
      <c r="J876" s="24">
        <v>116</v>
      </c>
      <c r="K876" s="24">
        <v>403</v>
      </c>
    </row>
    <row r="877" spans="2:11" x14ac:dyDescent="0.35">
      <c r="B877" s="22">
        <v>874</v>
      </c>
      <c r="C877" s="57">
        <v>19.399999999999999</v>
      </c>
      <c r="D877" s="57">
        <v>19.71</v>
      </c>
      <c r="E877" s="57">
        <v>39.11</v>
      </c>
      <c r="F877" s="24">
        <v>5</v>
      </c>
      <c r="G877" s="24">
        <v>11</v>
      </c>
      <c r="H877" s="24">
        <v>16</v>
      </c>
      <c r="I877" s="24">
        <v>247</v>
      </c>
      <c r="J877" s="24">
        <v>140</v>
      </c>
      <c r="K877" s="24">
        <v>387</v>
      </c>
    </row>
    <row r="878" spans="2:11" x14ac:dyDescent="0.35">
      <c r="B878" s="22">
        <v>875</v>
      </c>
      <c r="C878" s="57">
        <v>17.100000000000001</v>
      </c>
      <c r="D878" s="57">
        <v>19.799999999999997</v>
      </c>
      <c r="E878" s="57">
        <v>36.9</v>
      </c>
      <c r="F878" s="24">
        <v>4</v>
      </c>
      <c r="G878" s="24">
        <v>6</v>
      </c>
      <c r="H878" s="24">
        <v>10</v>
      </c>
      <c r="I878" s="24">
        <v>232</v>
      </c>
      <c r="J878" s="24">
        <v>121</v>
      </c>
      <c r="K878" s="24">
        <v>353</v>
      </c>
    </row>
    <row r="879" spans="2:11" x14ac:dyDescent="0.35">
      <c r="B879" s="22">
        <v>876</v>
      </c>
      <c r="C879" s="57">
        <v>13.6</v>
      </c>
      <c r="D879" s="57">
        <v>17.28</v>
      </c>
      <c r="E879" s="57">
        <v>30.880000000000003</v>
      </c>
      <c r="F879" s="24">
        <v>7</v>
      </c>
      <c r="G879" s="24">
        <v>12</v>
      </c>
      <c r="H879" s="24">
        <v>19</v>
      </c>
      <c r="I879" s="24">
        <v>104</v>
      </c>
      <c r="J879" s="24">
        <v>155</v>
      </c>
      <c r="K879" s="24">
        <v>259</v>
      </c>
    </row>
    <row r="880" spans="2:11" x14ac:dyDescent="0.35">
      <c r="B880" s="22">
        <v>877</v>
      </c>
      <c r="C880" s="57">
        <v>15.1</v>
      </c>
      <c r="D880" s="57">
        <v>18.27</v>
      </c>
      <c r="E880" s="57">
        <v>33.369999999999997</v>
      </c>
      <c r="F880" s="24">
        <v>7</v>
      </c>
      <c r="G880" s="24">
        <v>5</v>
      </c>
      <c r="H880" s="24">
        <v>12</v>
      </c>
      <c r="I880" s="24">
        <v>246</v>
      </c>
      <c r="J880" s="24">
        <v>158</v>
      </c>
      <c r="K880" s="24">
        <v>404</v>
      </c>
    </row>
    <row r="881" spans="2:11" x14ac:dyDescent="0.35">
      <c r="B881" s="22">
        <v>878</v>
      </c>
      <c r="C881" s="57">
        <v>20.7</v>
      </c>
      <c r="D881" s="57">
        <v>16.829999999999998</v>
      </c>
      <c r="E881" s="57">
        <v>37.53</v>
      </c>
      <c r="F881" s="24">
        <v>9</v>
      </c>
      <c r="G881" s="24">
        <v>9</v>
      </c>
      <c r="H881" s="24">
        <v>18</v>
      </c>
      <c r="I881" s="24">
        <v>287</v>
      </c>
      <c r="J881" s="24">
        <v>221</v>
      </c>
      <c r="K881" s="24">
        <v>508</v>
      </c>
    </row>
    <row r="882" spans="2:11" x14ac:dyDescent="0.35">
      <c r="B882" s="22">
        <v>879</v>
      </c>
      <c r="C882" s="57">
        <v>14.6</v>
      </c>
      <c r="D882" s="57">
        <v>17.46</v>
      </c>
      <c r="E882" s="57">
        <v>32.06</v>
      </c>
      <c r="F882" s="24">
        <v>10</v>
      </c>
      <c r="G882" s="24">
        <v>10</v>
      </c>
      <c r="H882" s="24">
        <v>20</v>
      </c>
      <c r="I882" s="24">
        <v>120</v>
      </c>
      <c r="J882" s="24">
        <v>136</v>
      </c>
      <c r="K882" s="24">
        <v>256</v>
      </c>
    </row>
    <row r="883" spans="2:11" x14ac:dyDescent="0.35">
      <c r="B883" s="22">
        <v>880</v>
      </c>
      <c r="C883" s="57">
        <v>18.399999999999999</v>
      </c>
      <c r="D883" s="57">
        <v>17.37</v>
      </c>
      <c r="E883" s="57">
        <v>35.769999999999996</v>
      </c>
      <c r="F883" s="24">
        <v>8</v>
      </c>
      <c r="G883" s="24">
        <v>9</v>
      </c>
      <c r="H883" s="24">
        <v>17</v>
      </c>
      <c r="I883" s="24">
        <v>118</v>
      </c>
      <c r="J883" s="24">
        <v>91</v>
      </c>
      <c r="K883" s="24">
        <v>209</v>
      </c>
    </row>
    <row r="884" spans="2:11" x14ac:dyDescent="0.35">
      <c r="B884" s="22">
        <v>881</v>
      </c>
      <c r="C884" s="57">
        <v>18.7</v>
      </c>
      <c r="D884" s="57">
        <v>18</v>
      </c>
      <c r="E884" s="57">
        <v>36.700000000000003</v>
      </c>
      <c r="F884" s="24">
        <v>6</v>
      </c>
      <c r="G884" s="24">
        <v>10</v>
      </c>
      <c r="H884" s="24">
        <v>16</v>
      </c>
      <c r="I884" s="24">
        <v>180</v>
      </c>
      <c r="J884" s="24">
        <v>117</v>
      </c>
      <c r="K884" s="24">
        <v>297</v>
      </c>
    </row>
    <row r="885" spans="2:11" x14ac:dyDescent="0.35">
      <c r="B885" s="22">
        <v>882</v>
      </c>
      <c r="C885" s="57">
        <v>19</v>
      </c>
      <c r="D885" s="57">
        <v>16.559999999999999</v>
      </c>
      <c r="E885" s="57">
        <v>35.56</v>
      </c>
      <c r="F885" s="24">
        <v>10</v>
      </c>
      <c r="G885" s="24">
        <v>4</v>
      </c>
      <c r="H885" s="24">
        <v>14</v>
      </c>
      <c r="I885" s="24">
        <v>240</v>
      </c>
      <c r="J885" s="24">
        <v>97</v>
      </c>
      <c r="K885" s="24">
        <v>337</v>
      </c>
    </row>
    <row r="886" spans="2:11" x14ac:dyDescent="0.35">
      <c r="B886" s="22">
        <v>883</v>
      </c>
      <c r="C886" s="57">
        <v>18.299999999999997</v>
      </c>
      <c r="D886" s="57">
        <v>18.990000000000002</v>
      </c>
      <c r="E886" s="57">
        <v>37.29</v>
      </c>
      <c r="F886" s="24">
        <v>13</v>
      </c>
      <c r="G886" s="24">
        <v>11</v>
      </c>
      <c r="H886" s="24">
        <v>24</v>
      </c>
      <c r="I886" s="24">
        <v>195</v>
      </c>
      <c r="J886" s="24">
        <v>125</v>
      </c>
      <c r="K886" s="24">
        <v>320</v>
      </c>
    </row>
    <row r="887" spans="2:11" x14ac:dyDescent="0.35">
      <c r="B887" s="22">
        <v>884</v>
      </c>
      <c r="C887" s="57">
        <v>19.600000000000001</v>
      </c>
      <c r="D887" s="57">
        <v>17.55</v>
      </c>
      <c r="E887" s="57">
        <v>37.150000000000006</v>
      </c>
      <c r="F887" s="24">
        <v>13</v>
      </c>
      <c r="G887" s="24">
        <v>12</v>
      </c>
      <c r="H887" s="24">
        <v>25</v>
      </c>
      <c r="I887" s="24">
        <v>130</v>
      </c>
      <c r="J887" s="24">
        <v>110</v>
      </c>
      <c r="K887" s="24">
        <v>240</v>
      </c>
    </row>
    <row r="888" spans="2:11" x14ac:dyDescent="0.35">
      <c r="B888" s="22">
        <v>885</v>
      </c>
      <c r="C888" s="57">
        <v>22.8</v>
      </c>
      <c r="D888" s="57">
        <v>16.559999999999999</v>
      </c>
      <c r="E888" s="57">
        <v>39.36</v>
      </c>
      <c r="F888" s="24">
        <v>7</v>
      </c>
      <c r="G888" s="24">
        <v>16</v>
      </c>
      <c r="H888" s="24">
        <v>23</v>
      </c>
      <c r="I888" s="24">
        <v>228</v>
      </c>
      <c r="J888" s="24">
        <v>71</v>
      </c>
      <c r="K888" s="24">
        <v>299</v>
      </c>
    </row>
    <row r="889" spans="2:11" x14ac:dyDescent="0.35">
      <c r="B889" s="22">
        <v>886</v>
      </c>
      <c r="C889" s="57">
        <v>16</v>
      </c>
      <c r="D889" s="57">
        <v>13.68</v>
      </c>
      <c r="E889" s="57">
        <v>29.68</v>
      </c>
      <c r="F889" s="24">
        <v>14</v>
      </c>
      <c r="G889" s="24">
        <v>10</v>
      </c>
      <c r="H889" s="24">
        <v>24</v>
      </c>
      <c r="I889" s="24">
        <v>230</v>
      </c>
      <c r="J889" s="24">
        <v>150</v>
      </c>
      <c r="K889" s="24">
        <v>380</v>
      </c>
    </row>
    <row r="890" spans="2:11" x14ac:dyDescent="0.35">
      <c r="B890" s="22">
        <v>887</v>
      </c>
      <c r="C890" s="57">
        <v>19.399999999999999</v>
      </c>
      <c r="D890" s="57">
        <v>15.66</v>
      </c>
      <c r="E890" s="57">
        <v>35.06</v>
      </c>
      <c r="F890" s="24">
        <v>9</v>
      </c>
      <c r="G890" s="24">
        <v>9</v>
      </c>
      <c r="H890" s="24">
        <v>18</v>
      </c>
      <c r="I890" s="24">
        <v>126</v>
      </c>
      <c r="J890" s="24">
        <v>159</v>
      </c>
      <c r="K890" s="24">
        <v>285</v>
      </c>
    </row>
    <row r="891" spans="2:11" x14ac:dyDescent="0.35">
      <c r="B891" s="22">
        <v>888</v>
      </c>
      <c r="C891" s="57">
        <v>20.5</v>
      </c>
      <c r="D891" s="57">
        <v>14.940000000000001</v>
      </c>
      <c r="E891" s="57">
        <v>35.44</v>
      </c>
      <c r="F891" s="24">
        <v>10</v>
      </c>
      <c r="G891" s="24">
        <v>10</v>
      </c>
      <c r="H891" s="24">
        <v>20</v>
      </c>
      <c r="I891" s="24">
        <v>279</v>
      </c>
      <c r="J891" s="24">
        <v>105</v>
      </c>
      <c r="K891" s="24">
        <v>384</v>
      </c>
    </row>
    <row r="892" spans="2:11" x14ac:dyDescent="0.35">
      <c r="B892" s="22">
        <v>889</v>
      </c>
      <c r="C892" s="57">
        <v>17</v>
      </c>
      <c r="D892" s="57">
        <v>14.670000000000002</v>
      </c>
      <c r="E892" s="57">
        <v>31.67</v>
      </c>
      <c r="F892" s="24">
        <v>5</v>
      </c>
      <c r="G892" s="24">
        <v>13</v>
      </c>
      <c r="H892" s="24">
        <v>18</v>
      </c>
      <c r="I892" s="24">
        <v>368</v>
      </c>
      <c r="J892" s="24">
        <v>135</v>
      </c>
      <c r="K892" s="24">
        <v>503</v>
      </c>
    </row>
    <row r="893" spans="2:11" x14ac:dyDescent="0.35">
      <c r="B893" s="22">
        <v>890</v>
      </c>
      <c r="C893" s="57">
        <v>17.100000000000001</v>
      </c>
      <c r="D893" s="57">
        <v>15.57</v>
      </c>
      <c r="E893" s="57">
        <v>32.67</v>
      </c>
      <c r="F893" s="24">
        <v>10</v>
      </c>
      <c r="G893" s="24">
        <v>14</v>
      </c>
      <c r="H893" s="24">
        <v>24</v>
      </c>
      <c r="I893" s="24">
        <v>155</v>
      </c>
      <c r="J893" s="24">
        <v>166</v>
      </c>
      <c r="K893" s="24">
        <v>321</v>
      </c>
    </row>
    <row r="894" spans="2:11" x14ac:dyDescent="0.35">
      <c r="B894" s="22">
        <v>891</v>
      </c>
      <c r="C894" s="57">
        <v>21.1</v>
      </c>
      <c r="D894" s="57">
        <v>15.120000000000001</v>
      </c>
      <c r="E894" s="57">
        <v>36.22</v>
      </c>
      <c r="F894" s="24">
        <v>9</v>
      </c>
      <c r="G894" s="24">
        <v>11</v>
      </c>
      <c r="H894" s="24">
        <v>20</v>
      </c>
      <c r="I894" s="24">
        <v>146</v>
      </c>
      <c r="J894" s="24">
        <v>150</v>
      </c>
      <c r="K894" s="24">
        <v>296</v>
      </c>
    </row>
    <row r="895" spans="2:11" x14ac:dyDescent="0.35">
      <c r="B895" s="22">
        <v>892</v>
      </c>
      <c r="C895" s="57">
        <v>18.5</v>
      </c>
      <c r="D895" s="57">
        <v>19.170000000000002</v>
      </c>
      <c r="E895" s="57">
        <v>37.67</v>
      </c>
      <c r="F895" s="24">
        <v>12</v>
      </c>
      <c r="G895" s="24">
        <v>11</v>
      </c>
      <c r="H895" s="24">
        <v>23</v>
      </c>
      <c r="I895" s="24">
        <v>199</v>
      </c>
      <c r="J895" s="24">
        <v>87</v>
      </c>
      <c r="K895" s="24">
        <v>286</v>
      </c>
    </row>
    <row r="896" spans="2:11" x14ac:dyDescent="0.35">
      <c r="B896" s="22">
        <v>893</v>
      </c>
      <c r="C896" s="57">
        <v>17</v>
      </c>
      <c r="D896" s="57">
        <v>15.120000000000001</v>
      </c>
      <c r="E896" s="57">
        <v>32.120000000000005</v>
      </c>
      <c r="F896" s="24">
        <v>3</v>
      </c>
      <c r="G896" s="24">
        <v>6</v>
      </c>
      <c r="H896" s="24">
        <v>9</v>
      </c>
      <c r="I896" s="24">
        <v>144</v>
      </c>
      <c r="J896" s="24">
        <v>106</v>
      </c>
      <c r="K896" s="24">
        <v>250</v>
      </c>
    </row>
    <row r="897" spans="2:11" x14ac:dyDescent="0.35">
      <c r="B897" s="22">
        <v>894</v>
      </c>
      <c r="C897" s="57">
        <v>16.399999999999999</v>
      </c>
      <c r="D897" s="57">
        <v>15.120000000000001</v>
      </c>
      <c r="E897" s="57">
        <v>31.52</v>
      </c>
      <c r="F897" s="24">
        <v>10</v>
      </c>
      <c r="G897" s="24">
        <v>10</v>
      </c>
      <c r="H897" s="24">
        <v>20</v>
      </c>
      <c r="I897" s="24">
        <v>170</v>
      </c>
      <c r="J897" s="24">
        <v>145</v>
      </c>
      <c r="K897" s="24">
        <v>315</v>
      </c>
    </row>
    <row r="898" spans="2:11" x14ac:dyDescent="0.35">
      <c r="B898" s="22">
        <v>895</v>
      </c>
      <c r="C898" s="57">
        <v>20</v>
      </c>
      <c r="D898" s="57">
        <v>18.810000000000002</v>
      </c>
      <c r="E898" s="57">
        <v>38.81</v>
      </c>
      <c r="F898" s="24">
        <v>10</v>
      </c>
      <c r="G898" s="24">
        <v>9</v>
      </c>
      <c r="H898" s="24">
        <v>19</v>
      </c>
      <c r="I898" s="24">
        <v>360</v>
      </c>
      <c r="J898" s="24">
        <v>106</v>
      </c>
      <c r="K898" s="24">
        <v>466</v>
      </c>
    </row>
    <row r="899" spans="2:11" x14ac:dyDescent="0.35">
      <c r="B899" s="22">
        <v>896</v>
      </c>
      <c r="C899" s="57">
        <v>18</v>
      </c>
      <c r="D899" s="57">
        <v>20.79</v>
      </c>
      <c r="E899" s="57">
        <v>38.79</v>
      </c>
      <c r="F899" s="24">
        <v>11</v>
      </c>
      <c r="G899" s="24">
        <v>16</v>
      </c>
      <c r="H899" s="24">
        <v>27</v>
      </c>
      <c r="I899" s="24">
        <v>283</v>
      </c>
      <c r="J899" s="24">
        <v>147</v>
      </c>
      <c r="K899" s="24">
        <v>430</v>
      </c>
    </row>
    <row r="900" spans="2:11" x14ac:dyDescent="0.35">
      <c r="B900" s="22">
        <v>897</v>
      </c>
      <c r="C900" s="57">
        <v>15.899999999999999</v>
      </c>
      <c r="D900" s="57">
        <v>16.919999999999998</v>
      </c>
      <c r="E900" s="57">
        <v>32.819999999999993</v>
      </c>
      <c r="F900" s="24">
        <v>6</v>
      </c>
      <c r="G900" s="24">
        <v>17</v>
      </c>
      <c r="H900" s="24">
        <v>23</v>
      </c>
      <c r="I900" s="24">
        <v>117</v>
      </c>
      <c r="J900" s="24">
        <v>133</v>
      </c>
      <c r="K900" s="24">
        <v>250</v>
      </c>
    </row>
    <row r="901" spans="2:11" x14ac:dyDescent="0.35">
      <c r="B901" s="22">
        <v>898</v>
      </c>
      <c r="C901" s="57">
        <v>15.5</v>
      </c>
      <c r="D901" s="57">
        <v>16.47</v>
      </c>
      <c r="E901" s="57">
        <v>31.97</v>
      </c>
      <c r="F901" s="24">
        <v>13</v>
      </c>
      <c r="G901" s="24">
        <v>8</v>
      </c>
      <c r="H901" s="24">
        <v>21</v>
      </c>
      <c r="I901" s="24">
        <v>205</v>
      </c>
      <c r="J901" s="24">
        <v>68</v>
      </c>
      <c r="K901" s="24">
        <v>273</v>
      </c>
    </row>
    <row r="902" spans="2:11" x14ac:dyDescent="0.35">
      <c r="B902" s="22">
        <v>899</v>
      </c>
      <c r="C902" s="57">
        <v>18</v>
      </c>
      <c r="D902" s="57">
        <v>16.200000000000003</v>
      </c>
      <c r="E902" s="57">
        <v>34.200000000000003</v>
      </c>
      <c r="F902" s="24">
        <v>8</v>
      </c>
      <c r="G902" s="24">
        <v>11</v>
      </c>
      <c r="H902" s="24">
        <v>19</v>
      </c>
      <c r="I902" s="24">
        <v>134</v>
      </c>
      <c r="J902" s="24">
        <v>106</v>
      </c>
      <c r="K902" s="24">
        <v>240</v>
      </c>
    </row>
    <row r="903" spans="2:11" x14ac:dyDescent="0.35">
      <c r="B903" s="22">
        <v>900</v>
      </c>
      <c r="C903" s="57">
        <v>17.7</v>
      </c>
      <c r="D903" s="57">
        <v>17.46</v>
      </c>
      <c r="E903" s="57">
        <v>35.159999999999997</v>
      </c>
      <c r="F903" s="24">
        <v>9</v>
      </c>
      <c r="G903" s="24">
        <v>9</v>
      </c>
      <c r="H903" s="24">
        <v>18</v>
      </c>
      <c r="I903" s="24">
        <v>135</v>
      </c>
      <c r="J903" s="24">
        <v>102</v>
      </c>
      <c r="K903" s="24">
        <v>237</v>
      </c>
    </row>
    <row r="904" spans="2:11" x14ac:dyDescent="0.35">
      <c r="B904" s="22">
        <v>901</v>
      </c>
      <c r="C904" s="57">
        <v>22.1</v>
      </c>
      <c r="D904" s="57">
        <v>18.18</v>
      </c>
      <c r="E904" s="57">
        <v>40.28</v>
      </c>
      <c r="F904" s="24">
        <v>11</v>
      </c>
      <c r="G904" s="24">
        <v>13</v>
      </c>
      <c r="H904" s="24">
        <v>24</v>
      </c>
      <c r="I904" s="24">
        <v>193</v>
      </c>
      <c r="J904" s="24">
        <v>92</v>
      </c>
      <c r="K904" s="24">
        <v>285</v>
      </c>
    </row>
    <row r="905" spans="2:11" x14ac:dyDescent="0.35">
      <c r="B905" s="22">
        <v>902</v>
      </c>
      <c r="C905" s="57">
        <v>21.3</v>
      </c>
      <c r="D905" s="57">
        <v>15.66</v>
      </c>
      <c r="E905" s="57">
        <v>36.96</v>
      </c>
      <c r="F905" s="24">
        <v>5</v>
      </c>
      <c r="G905" s="24">
        <v>7</v>
      </c>
      <c r="H905" s="24">
        <v>12</v>
      </c>
      <c r="I905" s="24">
        <v>185</v>
      </c>
      <c r="J905" s="24">
        <v>149</v>
      </c>
      <c r="K905" s="24">
        <v>334</v>
      </c>
    </row>
    <row r="906" spans="2:11" x14ac:dyDescent="0.35">
      <c r="B906" s="22">
        <v>903</v>
      </c>
      <c r="C906" s="57">
        <v>27</v>
      </c>
      <c r="D906" s="57">
        <v>17.010000000000002</v>
      </c>
      <c r="E906" s="57">
        <v>44.010000000000005</v>
      </c>
      <c r="F906" s="24">
        <v>5</v>
      </c>
      <c r="G906" s="24">
        <v>6</v>
      </c>
      <c r="H906" s="24">
        <v>11</v>
      </c>
      <c r="I906" s="24">
        <v>217</v>
      </c>
      <c r="J906" s="24">
        <v>130</v>
      </c>
      <c r="K906" s="24">
        <v>347</v>
      </c>
    </row>
    <row r="907" spans="2:11" x14ac:dyDescent="0.35">
      <c r="B907" s="22">
        <v>904</v>
      </c>
      <c r="C907" s="57">
        <v>17.600000000000001</v>
      </c>
      <c r="D907" s="57">
        <v>16.830000000000002</v>
      </c>
      <c r="E907" s="57">
        <v>34.430000000000007</v>
      </c>
      <c r="F907" s="24">
        <v>9</v>
      </c>
      <c r="G907" s="24">
        <v>8</v>
      </c>
      <c r="H907" s="24">
        <v>17</v>
      </c>
      <c r="I907" s="24">
        <v>213</v>
      </c>
      <c r="J907" s="24">
        <v>154</v>
      </c>
      <c r="K907" s="24">
        <v>367</v>
      </c>
    </row>
    <row r="908" spans="2:11" x14ac:dyDescent="0.35">
      <c r="B908" s="22">
        <v>905</v>
      </c>
      <c r="C908" s="57">
        <v>16</v>
      </c>
      <c r="D908" s="57">
        <v>15.48</v>
      </c>
      <c r="E908" s="57">
        <v>31.48</v>
      </c>
      <c r="F908" s="24">
        <v>11</v>
      </c>
      <c r="G908" s="24">
        <v>15</v>
      </c>
      <c r="H908" s="24">
        <v>26</v>
      </c>
      <c r="I908" s="24">
        <v>162</v>
      </c>
      <c r="J908" s="24">
        <v>186</v>
      </c>
      <c r="K908" s="24">
        <v>348</v>
      </c>
    </row>
    <row r="909" spans="2:11" x14ac:dyDescent="0.35">
      <c r="B909" s="22">
        <v>906</v>
      </c>
      <c r="C909" s="57">
        <v>20.8</v>
      </c>
      <c r="D909" s="57">
        <v>20.88</v>
      </c>
      <c r="E909" s="57">
        <v>41.68</v>
      </c>
      <c r="F909" s="24">
        <v>16</v>
      </c>
      <c r="G909" s="24">
        <v>10</v>
      </c>
      <c r="H909" s="24">
        <v>26</v>
      </c>
      <c r="I909" s="24">
        <v>115</v>
      </c>
      <c r="J909" s="24">
        <v>136</v>
      </c>
      <c r="K909" s="24">
        <v>251</v>
      </c>
    </row>
    <row r="910" spans="2:11" x14ac:dyDescent="0.35">
      <c r="B910" s="22">
        <v>907</v>
      </c>
      <c r="C910" s="57">
        <v>18.399999999999999</v>
      </c>
      <c r="D910" s="57">
        <v>18.27</v>
      </c>
      <c r="E910" s="57">
        <v>36.67</v>
      </c>
      <c r="F910" s="24">
        <v>6</v>
      </c>
      <c r="G910" s="24">
        <v>4</v>
      </c>
      <c r="H910" s="24">
        <v>10</v>
      </c>
      <c r="I910" s="24">
        <v>122</v>
      </c>
      <c r="J910" s="24">
        <v>194</v>
      </c>
      <c r="K910" s="24">
        <v>316</v>
      </c>
    </row>
    <row r="911" spans="2:11" x14ac:dyDescent="0.35">
      <c r="B911" s="22">
        <v>908</v>
      </c>
      <c r="C911" s="57">
        <v>19.100000000000001</v>
      </c>
      <c r="D911" s="57">
        <v>16.02</v>
      </c>
      <c r="E911" s="57">
        <v>35.120000000000005</v>
      </c>
      <c r="F911" s="24">
        <v>7</v>
      </c>
      <c r="G911" s="24">
        <v>15</v>
      </c>
      <c r="H911" s="24">
        <v>22</v>
      </c>
      <c r="I911" s="24">
        <v>564</v>
      </c>
      <c r="J911" s="24">
        <v>77</v>
      </c>
      <c r="K911" s="24">
        <v>641</v>
      </c>
    </row>
    <row r="912" spans="2:11" x14ac:dyDescent="0.35">
      <c r="B912" s="22">
        <v>909</v>
      </c>
      <c r="C912" s="57">
        <v>17.5</v>
      </c>
      <c r="D912" s="57">
        <v>17.190000000000001</v>
      </c>
      <c r="E912" s="57">
        <v>34.69</v>
      </c>
      <c r="F912" s="24">
        <v>8</v>
      </c>
      <c r="G912" s="24">
        <v>9</v>
      </c>
      <c r="H912" s="24">
        <v>17</v>
      </c>
      <c r="I912" s="24">
        <v>190</v>
      </c>
      <c r="J912" s="24">
        <v>215</v>
      </c>
      <c r="K912" s="24">
        <v>405</v>
      </c>
    </row>
    <row r="913" spans="2:11" x14ac:dyDescent="0.35">
      <c r="B913" s="22">
        <v>910</v>
      </c>
      <c r="C913" s="57">
        <v>16</v>
      </c>
      <c r="D913" s="57">
        <v>16.560000000000002</v>
      </c>
      <c r="E913" s="57">
        <v>32.56</v>
      </c>
      <c r="F913" s="24">
        <v>8</v>
      </c>
      <c r="G913" s="24">
        <v>14</v>
      </c>
      <c r="H913" s="24">
        <v>22</v>
      </c>
      <c r="I913" s="24">
        <v>164</v>
      </c>
      <c r="J913" s="24">
        <v>162</v>
      </c>
      <c r="K913" s="24">
        <v>326</v>
      </c>
    </row>
    <row r="914" spans="2:11" x14ac:dyDescent="0.35">
      <c r="B914" s="22">
        <v>911</v>
      </c>
      <c r="C914" s="57">
        <v>16.899999999999999</v>
      </c>
      <c r="D914" s="57">
        <v>15.48</v>
      </c>
      <c r="E914" s="57">
        <v>32.379999999999995</v>
      </c>
      <c r="F914" s="24">
        <v>6</v>
      </c>
      <c r="G914" s="24">
        <v>10</v>
      </c>
      <c r="H914" s="24">
        <v>16</v>
      </c>
      <c r="I914" s="24">
        <v>115</v>
      </c>
      <c r="J914" s="24">
        <v>92</v>
      </c>
      <c r="K914" s="24">
        <v>207</v>
      </c>
    </row>
    <row r="915" spans="2:11" x14ac:dyDescent="0.35">
      <c r="B915" s="22">
        <v>912</v>
      </c>
      <c r="C915" s="57">
        <v>20.6</v>
      </c>
      <c r="D915" s="57">
        <v>18.270000000000003</v>
      </c>
      <c r="E915" s="57">
        <v>38.870000000000005</v>
      </c>
      <c r="F915" s="24">
        <v>7</v>
      </c>
      <c r="G915" s="24">
        <v>10</v>
      </c>
      <c r="H915" s="24">
        <v>17</v>
      </c>
      <c r="I915" s="24">
        <v>262</v>
      </c>
      <c r="J915" s="24">
        <v>157</v>
      </c>
      <c r="K915" s="24">
        <v>419</v>
      </c>
    </row>
    <row r="916" spans="2:11" x14ac:dyDescent="0.35">
      <c r="B916" s="22">
        <v>913</v>
      </c>
      <c r="C916" s="57">
        <v>17.799999999999997</v>
      </c>
      <c r="D916" s="57">
        <v>18.899999999999999</v>
      </c>
      <c r="E916" s="57">
        <v>36.699999999999996</v>
      </c>
      <c r="F916" s="24">
        <v>10</v>
      </c>
      <c r="G916" s="24">
        <v>9</v>
      </c>
      <c r="H916" s="24">
        <v>19</v>
      </c>
      <c r="I916" s="24">
        <v>102</v>
      </c>
      <c r="J916" s="24">
        <v>158</v>
      </c>
      <c r="K916" s="24">
        <v>260</v>
      </c>
    </row>
    <row r="917" spans="2:11" x14ac:dyDescent="0.35">
      <c r="B917" s="22">
        <v>914</v>
      </c>
      <c r="C917" s="57">
        <v>15.2</v>
      </c>
      <c r="D917" s="57">
        <v>14.4</v>
      </c>
      <c r="E917" s="57">
        <v>29.6</v>
      </c>
      <c r="F917" s="24">
        <v>7</v>
      </c>
      <c r="G917" s="24">
        <v>11</v>
      </c>
      <c r="H917" s="24">
        <v>18</v>
      </c>
      <c r="I917" s="24">
        <v>138</v>
      </c>
      <c r="J917" s="24">
        <v>190</v>
      </c>
      <c r="K917" s="24">
        <v>328</v>
      </c>
    </row>
    <row r="918" spans="2:11" x14ac:dyDescent="0.35">
      <c r="B918" s="22">
        <v>915</v>
      </c>
      <c r="C918" s="57">
        <v>20</v>
      </c>
      <c r="D918" s="57">
        <v>16.11</v>
      </c>
      <c r="E918" s="57">
        <v>36.11</v>
      </c>
      <c r="F918" s="24">
        <v>8</v>
      </c>
      <c r="G918" s="24">
        <v>11</v>
      </c>
      <c r="H918" s="24">
        <v>19</v>
      </c>
      <c r="I918" s="24">
        <v>110</v>
      </c>
      <c r="J918" s="24">
        <v>155</v>
      </c>
      <c r="K918" s="24">
        <v>265</v>
      </c>
    </row>
    <row r="919" spans="2:11" x14ac:dyDescent="0.35">
      <c r="B919" s="22">
        <v>916</v>
      </c>
      <c r="C919" s="57">
        <v>17.899999999999999</v>
      </c>
      <c r="D919" s="57">
        <v>20.07</v>
      </c>
      <c r="E919" s="57">
        <v>37.97</v>
      </c>
      <c r="F919" s="24">
        <v>1</v>
      </c>
      <c r="G919" s="24">
        <v>9</v>
      </c>
      <c r="H919" s="24">
        <v>10</v>
      </c>
      <c r="I919" s="24">
        <v>183</v>
      </c>
      <c r="J919" s="24">
        <v>101</v>
      </c>
      <c r="K919" s="24">
        <v>284</v>
      </c>
    </row>
    <row r="920" spans="2:11" x14ac:dyDescent="0.35">
      <c r="B920" s="22">
        <v>917</v>
      </c>
      <c r="C920" s="57">
        <v>15.899999999999999</v>
      </c>
      <c r="D920" s="57">
        <v>13.86</v>
      </c>
      <c r="E920" s="57">
        <v>29.759999999999998</v>
      </c>
      <c r="F920" s="24">
        <v>5</v>
      </c>
      <c r="G920" s="24">
        <v>14</v>
      </c>
      <c r="H920" s="24">
        <v>19</v>
      </c>
      <c r="I920" s="24">
        <v>171</v>
      </c>
      <c r="J920" s="24">
        <v>98</v>
      </c>
      <c r="K920" s="24">
        <v>269</v>
      </c>
    </row>
    <row r="921" spans="2:11" x14ac:dyDescent="0.35">
      <c r="B921" s="22">
        <v>918</v>
      </c>
      <c r="C921" s="57">
        <v>16.7</v>
      </c>
      <c r="D921" s="57">
        <v>18.63</v>
      </c>
      <c r="E921" s="57">
        <v>35.33</v>
      </c>
      <c r="F921" s="24">
        <v>9</v>
      </c>
      <c r="G921" s="24">
        <v>10</v>
      </c>
      <c r="H921" s="24">
        <v>19</v>
      </c>
      <c r="I921" s="24">
        <v>226</v>
      </c>
      <c r="J921" s="24">
        <v>108</v>
      </c>
      <c r="K921" s="24">
        <v>334</v>
      </c>
    </row>
    <row r="922" spans="2:11" x14ac:dyDescent="0.35">
      <c r="B922" s="22">
        <v>919</v>
      </c>
      <c r="C922" s="57">
        <v>17.899999999999999</v>
      </c>
      <c r="D922" s="57">
        <v>20.16</v>
      </c>
      <c r="E922" s="57">
        <v>38.06</v>
      </c>
      <c r="F922" s="24">
        <v>8</v>
      </c>
      <c r="G922" s="24">
        <v>8</v>
      </c>
      <c r="H922" s="24">
        <v>16</v>
      </c>
      <c r="I922" s="24">
        <v>164</v>
      </c>
      <c r="J922" s="24">
        <v>110</v>
      </c>
      <c r="K922" s="24">
        <v>274</v>
      </c>
    </row>
    <row r="923" spans="2:11" x14ac:dyDescent="0.35">
      <c r="B923" s="22">
        <v>920</v>
      </c>
      <c r="C923" s="57">
        <v>17.899999999999999</v>
      </c>
      <c r="D923" s="57">
        <v>16.11</v>
      </c>
      <c r="E923" s="57">
        <v>34.01</v>
      </c>
      <c r="F923" s="24">
        <v>10</v>
      </c>
      <c r="G923" s="24">
        <v>10</v>
      </c>
      <c r="H923" s="24">
        <v>20</v>
      </c>
      <c r="I923" s="24">
        <v>180</v>
      </c>
      <c r="J923" s="24">
        <v>126</v>
      </c>
      <c r="K923" s="24">
        <v>306</v>
      </c>
    </row>
    <row r="924" spans="2:11" x14ac:dyDescent="0.35">
      <c r="B924" s="22">
        <v>921</v>
      </c>
      <c r="C924" s="57">
        <v>16.5</v>
      </c>
      <c r="D924" s="57">
        <v>18</v>
      </c>
      <c r="E924" s="57">
        <v>34.5</v>
      </c>
      <c r="F924" s="24">
        <v>7</v>
      </c>
      <c r="G924" s="24">
        <v>5</v>
      </c>
      <c r="H924" s="24">
        <v>12</v>
      </c>
      <c r="I924" s="24">
        <v>174</v>
      </c>
      <c r="J924" s="24">
        <v>169</v>
      </c>
      <c r="K924" s="24">
        <v>343</v>
      </c>
    </row>
    <row r="925" spans="2:11" x14ac:dyDescent="0.35">
      <c r="B925" s="22">
        <v>922</v>
      </c>
      <c r="C925" s="57">
        <v>19.2</v>
      </c>
      <c r="D925" s="57">
        <v>14.850000000000001</v>
      </c>
      <c r="E925" s="57">
        <v>34.049999999999997</v>
      </c>
      <c r="F925" s="24">
        <v>6</v>
      </c>
      <c r="G925" s="24">
        <v>19</v>
      </c>
      <c r="H925" s="24">
        <v>25</v>
      </c>
      <c r="I925" s="24">
        <v>65</v>
      </c>
      <c r="J925" s="24">
        <v>110</v>
      </c>
      <c r="K925" s="24">
        <v>175</v>
      </c>
    </row>
    <row r="926" spans="2:11" x14ac:dyDescent="0.35">
      <c r="B926" s="22">
        <v>923</v>
      </c>
      <c r="C926" s="57">
        <v>21</v>
      </c>
      <c r="D926" s="57">
        <v>13.86</v>
      </c>
      <c r="E926" s="57">
        <v>34.86</v>
      </c>
      <c r="F926" s="24">
        <v>10</v>
      </c>
      <c r="G926" s="24">
        <v>12</v>
      </c>
      <c r="H926" s="24">
        <v>22</v>
      </c>
      <c r="I926" s="24">
        <v>202</v>
      </c>
      <c r="J926" s="24">
        <v>133</v>
      </c>
      <c r="K926" s="24">
        <v>335</v>
      </c>
    </row>
    <row r="927" spans="2:11" x14ac:dyDescent="0.35">
      <c r="B927" s="22">
        <v>924</v>
      </c>
      <c r="C927" s="57">
        <v>21.5</v>
      </c>
      <c r="D927" s="57">
        <v>17.190000000000001</v>
      </c>
      <c r="E927" s="57">
        <v>38.69</v>
      </c>
      <c r="F927" s="24">
        <v>9</v>
      </c>
      <c r="G927" s="24">
        <v>8</v>
      </c>
      <c r="H927" s="24">
        <v>17</v>
      </c>
      <c r="I927" s="24">
        <v>128</v>
      </c>
      <c r="J927" s="24">
        <v>104</v>
      </c>
      <c r="K927" s="24">
        <v>232</v>
      </c>
    </row>
    <row r="928" spans="2:11" x14ac:dyDescent="0.35">
      <c r="B928" s="22">
        <v>925</v>
      </c>
      <c r="C928" s="57">
        <v>17.399999999999999</v>
      </c>
      <c r="D928" s="57">
        <v>16.559999999999999</v>
      </c>
      <c r="E928" s="57">
        <v>33.959999999999994</v>
      </c>
      <c r="F928" s="24">
        <v>13</v>
      </c>
      <c r="G928" s="24">
        <v>7</v>
      </c>
      <c r="H928" s="24">
        <v>20</v>
      </c>
      <c r="I928" s="24">
        <v>161</v>
      </c>
      <c r="J928" s="24">
        <v>81</v>
      </c>
      <c r="K928" s="24">
        <v>242</v>
      </c>
    </row>
    <row r="929" spans="2:11" x14ac:dyDescent="0.35">
      <c r="B929" s="22">
        <v>926</v>
      </c>
      <c r="C929" s="57">
        <v>18</v>
      </c>
      <c r="D929" s="57">
        <v>17.64</v>
      </c>
      <c r="E929" s="57">
        <v>35.64</v>
      </c>
      <c r="F929" s="24">
        <v>8</v>
      </c>
      <c r="G929" s="24">
        <v>11</v>
      </c>
      <c r="H929" s="24">
        <v>19</v>
      </c>
      <c r="I929" s="24">
        <v>222</v>
      </c>
      <c r="J929" s="24">
        <v>185</v>
      </c>
      <c r="K929" s="24">
        <v>407</v>
      </c>
    </row>
    <row r="930" spans="2:11" x14ac:dyDescent="0.35">
      <c r="B930" s="22">
        <v>927</v>
      </c>
      <c r="C930" s="57">
        <v>16.8</v>
      </c>
      <c r="D930" s="57">
        <v>17.189999999999998</v>
      </c>
      <c r="E930" s="57">
        <v>33.989999999999995</v>
      </c>
      <c r="F930" s="24">
        <v>8</v>
      </c>
      <c r="G930" s="24">
        <v>14</v>
      </c>
      <c r="H930" s="24">
        <v>22</v>
      </c>
      <c r="I930" s="24">
        <v>279</v>
      </c>
      <c r="J930" s="24">
        <v>91</v>
      </c>
      <c r="K930" s="24">
        <v>370</v>
      </c>
    </row>
    <row r="931" spans="2:11" x14ac:dyDescent="0.35">
      <c r="B931" s="22">
        <v>928</v>
      </c>
      <c r="C931" s="57">
        <v>19.5</v>
      </c>
      <c r="D931" s="57">
        <v>19.53</v>
      </c>
      <c r="E931" s="57">
        <v>39.03</v>
      </c>
      <c r="F931" s="24">
        <v>5</v>
      </c>
      <c r="G931" s="24">
        <v>6</v>
      </c>
      <c r="H931" s="24">
        <v>11</v>
      </c>
      <c r="I931" s="24">
        <v>84</v>
      </c>
      <c r="J931" s="24">
        <v>160</v>
      </c>
      <c r="K931" s="24">
        <v>244</v>
      </c>
    </row>
    <row r="932" spans="2:11" x14ac:dyDescent="0.35">
      <c r="B932" s="22">
        <v>929</v>
      </c>
      <c r="C932" s="57">
        <v>17.100000000000001</v>
      </c>
      <c r="D932" s="57">
        <v>16.560000000000002</v>
      </c>
      <c r="E932" s="57">
        <v>33.660000000000004</v>
      </c>
      <c r="F932" s="24">
        <v>8</v>
      </c>
      <c r="G932" s="24">
        <v>10</v>
      </c>
      <c r="H932" s="24">
        <v>18</v>
      </c>
      <c r="I932" s="24">
        <v>116</v>
      </c>
      <c r="J932" s="24">
        <v>132</v>
      </c>
      <c r="K932" s="24">
        <v>248</v>
      </c>
    </row>
    <row r="933" spans="2:11" x14ac:dyDescent="0.35">
      <c r="B933" s="22">
        <v>930</v>
      </c>
      <c r="C933" s="57">
        <v>21.4</v>
      </c>
      <c r="D933" s="57">
        <v>14.76</v>
      </c>
      <c r="E933" s="57">
        <v>36.159999999999997</v>
      </c>
      <c r="F933" s="24">
        <v>10</v>
      </c>
      <c r="G933" s="24">
        <v>11</v>
      </c>
      <c r="H933" s="24">
        <v>21</v>
      </c>
      <c r="I933" s="24">
        <v>133</v>
      </c>
      <c r="J933" s="24">
        <v>204</v>
      </c>
      <c r="K933" s="24">
        <v>337</v>
      </c>
    </row>
    <row r="934" spans="2:11" x14ac:dyDescent="0.35">
      <c r="B934" s="22">
        <v>931</v>
      </c>
      <c r="C934" s="57">
        <v>16.899999999999999</v>
      </c>
      <c r="D934" s="57">
        <v>18.09</v>
      </c>
      <c r="E934" s="57">
        <v>34.989999999999995</v>
      </c>
      <c r="F934" s="24">
        <v>8</v>
      </c>
      <c r="G934" s="24">
        <v>9</v>
      </c>
      <c r="H934" s="24">
        <v>17</v>
      </c>
      <c r="I934" s="24">
        <v>149</v>
      </c>
      <c r="J934" s="24">
        <v>213</v>
      </c>
      <c r="K934" s="24">
        <v>362</v>
      </c>
    </row>
    <row r="935" spans="2:11" x14ac:dyDescent="0.35">
      <c r="B935" s="22">
        <v>932</v>
      </c>
      <c r="C935" s="57">
        <v>19.100000000000001</v>
      </c>
      <c r="D935" s="57">
        <v>15.3</v>
      </c>
      <c r="E935" s="57">
        <v>34.400000000000006</v>
      </c>
      <c r="F935" s="24">
        <v>10</v>
      </c>
      <c r="G935" s="24">
        <v>13</v>
      </c>
      <c r="H935" s="24">
        <v>23</v>
      </c>
      <c r="I935" s="24">
        <v>158</v>
      </c>
      <c r="J935" s="24">
        <v>170</v>
      </c>
      <c r="K935" s="24">
        <v>328</v>
      </c>
    </row>
    <row r="936" spans="2:11" x14ac:dyDescent="0.35">
      <c r="B936" s="22">
        <v>933</v>
      </c>
      <c r="C936" s="57">
        <v>15.6</v>
      </c>
      <c r="D936" s="57">
        <v>14.219999999999999</v>
      </c>
      <c r="E936" s="57">
        <v>29.82</v>
      </c>
      <c r="F936" s="24">
        <v>8</v>
      </c>
      <c r="G936" s="24">
        <v>7</v>
      </c>
      <c r="H936" s="24">
        <v>15</v>
      </c>
      <c r="I936" s="24">
        <v>204</v>
      </c>
      <c r="J936" s="24">
        <v>96</v>
      </c>
      <c r="K936" s="24">
        <v>300</v>
      </c>
    </row>
    <row r="937" spans="2:11" x14ac:dyDescent="0.35">
      <c r="B937" s="22">
        <v>934</v>
      </c>
      <c r="C937" s="57">
        <v>17.100000000000001</v>
      </c>
      <c r="D937" s="57">
        <v>16.740000000000002</v>
      </c>
      <c r="E937" s="57">
        <v>33.840000000000003</v>
      </c>
      <c r="F937" s="24">
        <v>11</v>
      </c>
      <c r="G937" s="24">
        <v>13</v>
      </c>
      <c r="H937" s="24">
        <v>24</v>
      </c>
      <c r="I937" s="24">
        <v>153</v>
      </c>
      <c r="J937" s="24">
        <v>104</v>
      </c>
      <c r="K937" s="24">
        <v>257</v>
      </c>
    </row>
    <row r="938" spans="2:11" x14ac:dyDescent="0.35">
      <c r="B938" s="22">
        <v>935</v>
      </c>
      <c r="C938" s="57">
        <v>16.2</v>
      </c>
      <c r="D938" s="57">
        <v>15.84</v>
      </c>
      <c r="E938" s="57">
        <v>32.04</v>
      </c>
      <c r="F938" s="24">
        <v>9</v>
      </c>
      <c r="G938" s="24">
        <v>8</v>
      </c>
      <c r="H938" s="24">
        <v>17</v>
      </c>
      <c r="I938" s="24">
        <v>120</v>
      </c>
      <c r="J938" s="24">
        <v>181</v>
      </c>
      <c r="K938" s="24">
        <v>301</v>
      </c>
    </row>
    <row r="939" spans="2:11" x14ac:dyDescent="0.35">
      <c r="B939" s="22">
        <v>936</v>
      </c>
      <c r="C939" s="57">
        <v>17.7</v>
      </c>
      <c r="D939" s="57">
        <v>15.48</v>
      </c>
      <c r="E939" s="57">
        <v>33.18</v>
      </c>
      <c r="F939" s="24">
        <v>5</v>
      </c>
      <c r="G939" s="24">
        <v>10</v>
      </c>
      <c r="H939" s="24">
        <v>15</v>
      </c>
      <c r="I939" s="24">
        <v>124</v>
      </c>
      <c r="J939" s="24">
        <v>153</v>
      </c>
      <c r="K939" s="24">
        <v>277</v>
      </c>
    </row>
    <row r="940" spans="2:11" x14ac:dyDescent="0.35">
      <c r="B940" s="22">
        <v>937</v>
      </c>
      <c r="C940" s="57">
        <v>17.5</v>
      </c>
      <c r="D940" s="57">
        <v>16.020000000000003</v>
      </c>
      <c r="E940" s="57">
        <v>33.520000000000003</v>
      </c>
      <c r="F940" s="24">
        <v>7</v>
      </c>
      <c r="G940" s="24">
        <v>11</v>
      </c>
      <c r="H940" s="24">
        <v>18</v>
      </c>
      <c r="I940" s="24">
        <v>273</v>
      </c>
      <c r="J940" s="24">
        <v>142</v>
      </c>
      <c r="K940" s="24">
        <v>415</v>
      </c>
    </row>
    <row r="941" spans="2:11" x14ac:dyDescent="0.35">
      <c r="B941" s="22">
        <v>938</v>
      </c>
      <c r="C941" s="57">
        <v>18.8</v>
      </c>
      <c r="D941" s="57">
        <v>15.75</v>
      </c>
      <c r="E941" s="57">
        <v>34.549999999999997</v>
      </c>
      <c r="F941" s="24">
        <v>10</v>
      </c>
      <c r="G941" s="24">
        <v>11</v>
      </c>
      <c r="H941" s="24">
        <v>21</v>
      </c>
      <c r="I941" s="24">
        <v>364</v>
      </c>
      <c r="J941" s="24">
        <v>129</v>
      </c>
      <c r="K941" s="24">
        <v>493</v>
      </c>
    </row>
    <row r="942" spans="2:11" x14ac:dyDescent="0.35">
      <c r="B942" s="22">
        <v>939</v>
      </c>
      <c r="C942" s="57">
        <v>16</v>
      </c>
      <c r="D942" s="57">
        <v>18.72</v>
      </c>
      <c r="E942" s="57">
        <v>34.72</v>
      </c>
      <c r="F942" s="24">
        <v>5</v>
      </c>
      <c r="G942" s="24">
        <v>12</v>
      </c>
      <c r="H942" s="24">
        <v>17</v>
      </c>
      <c r="I942" s="24">
        <v>188</v>
      </c>
      <c r="J942" s="24">
        <v>95</v>
      </c>
      <c r="K942" s="24">
        <v>283</v>
      </c>
    </row>
    <row r="943" spans="2:11" x14ac:dyDescent="0.35">
      <c r="B943" s="22">
        <v>940</v>
      </c>
      <c r="C943" s="57">
        <v>17.5</v>
      </c>
      <c r="D943" s="57">
        <v>15.66</v>
      </c>
      <c r="E943" s="57">
        <v>33.159999999999997</v>
      </c>
      <c r="F943" s="24">
        <v>6</v>
      </c>
      <c r="G943" s="24">
        <v>8</v>
      </c>
      <c r="H943" s="24">
        <v>14</v>
      </c>
      <c r="I943" s="24">
        <v>202</v>
      </c>
      <c r="J943" s="24">
        <v>135</v>
      </c>
      <c r="K943" s="24">
        <v>337</v>
      </c>
    </row>
    <row r="944" spans="2:11" x14ac:dyDescent="0.35">
      <c r="B944" s="22">
        <v>941</v>
      </c>
      <c r="C944" s="57">
        <v>22.7</v>
      </c>
      <c r="D944" s="57">
        <v>18.270000000000003</v>
      </c>
      <c r="E944" s="57">
        <v>40.97</v>
      </c>
      <c r="F944" s="24">
        <v>7</v>
      </c>
      <c r="G944" s="24">
        <v>10</v>
      </c>
      <c r="H944" s="24">
        <v>17</v>
      </c>
      <c r="I944" s="24">
        <v>155</v>
      </c>
      <c r="J944" s="24">
        <v>174</v>
      </c>
      <c r="K944" s="24">
        <v>329</v>
      </c>
    </row>
    <row r="945" spans="2:11" x14ac:dyDescent="0.35">
      <c r="B945" s="22">
        <v>942</v>
      </c>
      <c r="C945" s="57">
        <v>16.600000000000001</v>
      </c>
      <c r="D945" s="57">
        <v>14.940000000000001</v>
      </c>
      <c r="E945" s="57">
        <v>31.540000000000003</v>
      </c>
      <c r="F945" s="24">
        <v>6</v>
      </c>
      <c r="G945" s="24">
        <v>12</v>
      </c>
      <c r="H945" s="24">
        <v>18</v>
      </c>
      <c r="I945" s="24">
        <v>173</v>
      </c>
      <c r="J945" s="24">
        <v>136</v>
      </c>
      <c r="K945" s="24">
        <v>309</v>
      </c>
    </row>
    <row r="946" spans="2:11" x14ac:dyDescent="0.35">
      <c r="B946" s="22">
        <v>943</v>
      </c>
      <c r="C946" s="57">
        <v>17.899999999999999</v>
      </c>
      <c r="D946" s="57">
        <v>15.75</v>
      </c>
      <c r="E946" s="57">
        <v>33.65</v>
      </c>
      <c r="F946" s="24">
        <v>6</v>
      </c>
      <c r="G946" s="24">
        <v>7</v>
      </c>
      <c r="H946" s="24">
        <v>13</v>
      </c>
      <c r="I946" s="24">
        <v>169</v>
      </c>
      <c r="J946" s="24">
        <v>118</v>
      </c>
      <c r="K946" s="24">
        <v>287</v>
      </c>
    </row>
    <row r="947" spans="2:11" x14ac:dyDescent="0.35">
      <c r="B947" s="22">
        <v>944</v>
      </c>
      <c r="C947" s="57">
        <v>15.5</v>
      </c>
      <c r="D947" s="57">
        <v>13.5</v>
      </c>
      <c r="E947" s="57">
        <v>29</v>
      </c>
      <c r="F947" s="24">
        <v>6</v>
      </c>
      <c r="G947" s="24">
        <v>18</v>
      </c>
      <c r="H947" s="24">
        <v>24</v>
      </c>
      <c r="I947" s="24">
        <v>162</v>
      </c>
      <c r="J947" s="24">
        <v>227</v>
      </c>
      <c r="K947" s="24">
        <v>389</v>
      </c>
    </row>
    <row r="948" spans="2:11" x14ac:dyDescent="0.35">
      <c r="B948" s="22">
        <v>945</v>
      </c>
      <c r="C948" s="57">
        <v>16.3</v>
      </c>
      <c r="D948" s="57">
        <v>15.57</v>
      </c>
      <c r="E948" s="57">
        <v>31.87</v>
      </c>
      <c r="F948" s="24">
        <v>15</v>
      </c>
      <c r="G948" s="24">
        <v>8</v>
      </c>
      <c r="H948" s="24">
        <v>23</v>
      </c>
      <c r="I948" s="24">
        <v>113</v>
      </c>
      <c r="J948" s="24">
        <v>111</v>
      </c>
      <c r="K948" s="24">
        <v>224</v>
      </c>
    </row>
    <row r="949" spans="2:11" x14ac:dyDescent="0.35">
      <c r="B949" s="22">
        <v>946</v>
      </c>
      <c r="C949" s="57">
        <v>16</v>
      </c>
      <c r="D949" s="57">
        <v>16.29</v>
      </c>
      <c r="E949" s="57">
        <v>32.29</v>
      </c>
      <c r="F949" s="24">
        <v>6</v>
      </c>
      <c r="G949" s="24">
        <v>11</v>
      </c>
      <c r="H949" s="24">
        <v>17</v>
      </c>
      <c r="I949" s="24">
        <v>249</v>
      </c>
      <c r="J949" s="24">
        <v>149</v>
      </c>
      <c r="K949" s="24">
        <v>398</v>
      </c>
    </row>
    <row r="950" spans="2:11" x14ac:dyDescent="0.35">
      <c r="B950" s="22">
        <v>947</v>
      </c>
      <c r="C950" s="57">
        <v>19.100000000000001</v>
      </c>
      <c r="D950" s="57">
        <v>13.77</v>
      </c>
      <c r="E950" s="57">
        <v>32.870000000000005</v>
      </c>
      <c r="F950" s="24">
        <v>12</v>
      </c>
      <c r="G950" s="24">
        <v>8</v>
      </c>
      <c r="H950" s="24">
        <v>20</v>
      </c>
      <c r="I950" s="24">
        <v>231</v>
      </c>
      <c r="J950" s="24">
        <v>120</v>
      </c>
      <c r="K950" s="24">
        <v>351</v>
      </c>
    </row>
    <row r="951" spans="2:11" x14ac:dyDescent="0.35">
      <c r="B951" s="22">
        <v>948</v>
      </c>
      <c r="C951" s="57">
        <v>18.7</v>
      </c>
      <c r="D951" s="57">
        <v>13.05</v>
      </c>
      <c r="E951" s="57">
        <v>31.75</v>
      </c>
      <c r="F951" s="24">
        <v>11</v>
      </c>
      <c r="G951" s="24">
        <v>14</v>
      </c>
      <c r="H951" s="24">
        <v>25</v>
      </c>
      <c r="I951" s="24">
        <v>129</v>
      </c>
      <c r="J951" s="24">
        <v>139</v>
      </c>
      <c r="K951" s="24">
        <v>268</v>
      </c>
    </row>
    <row r="952" spans="2:11" x14ac:dyDescent="0.35">
      <c r="B952" s="22">
        <v>949</v>
      </c>
      <c r="C952" s="57">
        <v>17.8</v>
      </c>
      <c r="D952" s="57">
        <v>15.120000000000001</v>
      </c>
      <c r="E952" s="57">
        <v>32.92</v>
      </c>
      <c r="F952" s="24">
        <v>6</v>
      </c>
      <c r="G952" s="24">
        <v>11</v>
      </c>
      <c r="H952" s="24">
        <v>17</v>
      </c>
      <c r="I952" s="24">
        <v>320</v>
      </c>
      <c r="J952" s="24">
        <v>117</v>
      </c>
      <c r="K952" s="24">
        <v>437</v>
      </c>
    </row>
    <row r="953" spans="2:11" x14ac:dyDescent="0.35">
      <c r="B953" s="22">
        <v>950</v>
      </c>
      <c r="C953" s="57">
        <v>20</v>
      </c>
      <c r="D953" s="57">
        <v>22.59</v>
      </c>
      <c r="E953" s="57">
        <v>42.59</v>
      </c>
      <c r="F953" s="24">
        <v>9</v>
      </c>
      <c r="G953" s="24">
        <v>11</v>
      </c>
      <c r="H953" s="24">
        <v>20</v>
      </c>
      <c r="I953" s="24">
        <v>195</v>
      </c>
      <c r="J953" s="24">
        <v>134</v>
      </c>
      <c r="K953" s="24">
        <v>329</v>
      </c>
    </row>
    <row r="954" spans="2:11" x14ac:dyDescent="0.35">
      <c r="B954" s="22">
        <v>951</v>
      </c>
      <c r="C954" s="57">
        <v>19.399999999999999</v>
      </c>
      <c r="D954" s="57">
        <v>16.47</v>
      </c>
      <c r="E954" s="57">
        <v>35.869999999999997</v>
      </c>
      <c r="F954" s="24">
        <v>4</v>
      </c>
      <c r="G954" s="24">
        <v>4</v>
      </c>
      <c r="H954" s="24">
        <v>8</v>
      </c>
      <c r="I954" s="24">
        <v>180</v>
      </c>
      <c r="J954" s="24">
        <v>110</v>
      </c>
      <c r="K954" s="24">
        <v>290</v>
      </c>
    </row>
    <row r="955" spans="2:11" x14ac:dyDescent="0.35">
      <c r="B955" s="22">
        <v>952</v>
      </c>
      <c r="C955" s="57">
        <v>20.3</v>
      </c>
      <c r="D955" s="57">
        <v>20.79</v>
      </c>
      <c r="E955" s="57">
        <v>41.09</v>
      </c>
      <c r="F955" s="24">
        <v>18</v>
      </c>
      <c r="G955" s="24">
        <v>13</v>
      </c>
      <c r="H955" s="24">
        <v>31</v>
      </c>
      <c r="I955" s="24">
        <v>127</v>
      </c>
      <c r="J955" s="24">
        <v>200</v>
      </c>
      <c r="K955" s="24">
        <v>327</v>
      </c>
    </row>
    <row r="956" spans="2:11" x14ac:dyDescent="0.35">
      <c r="B956" s="22">
        <v>953</v>
      </c>
      <c r="C956" s="57">
        <v>14.100000000000001</v>
      </c>
      <c r="D956" s="57">
        <v>14.309999999999999</v>
      </c>
      <c r="E956" s="57">
        <v>28.41</v>
      </c>
      <c r="F956" s="24">
        <v>4</v>
      </c>
      <c r="G956" s="24">
        <v>9</v>
      </c>
      <c r="H956" s="24">
        <v>13</v>
      </c>
      <c r="I956" s="24">
        <v>148</v>
      </c>
      <c r="J956" s="24">
        <v>108</v>
      </c>
      <c r="K956" s="24">
        <v>256</v>
      </c>
    </row>
    <row r="957" spans="2:11" x14ac:dyDescent="0.35">
      <c r="B957" s="22">
        <v>954</v>
      </c>
      <c r="C957" s="57">
        <v>19.2</v>
      </c>
      <c r="D957" s="57">
        <v>15.93</v>
      </c>
      <c r="E957" s="57">
        <v>35.129999999999995</v>
      </c>
      <c r="F957" s="24">
        <v>14</v>
      </c>
      <c r="G957" s="24">
        <v>8</v>
      </c>
      <c r="H957" s="24">
        <v>22</v>
      </c>
      <c r="I957" s="24">
        <v>139</v>
      </c>
      <c r="J957" s="24">
        <v>78</v>
      </c>
      <c r="K957" s="24">
        <v>217</v>
      </c>
    </row>
    <row r="958" spans="2:11" x14ac:dyDescent="0.35">
      <c r="B958" s="22">
        <v>955</v>
      </c>
      <c r="C958" s="57">
        <v>19.5</v>
      </c>
      <c r="D958" s="57">
        <v>16.740000000000002</v>
      </c>
      <c r="E958" s="57">
        <v>36.24</v>
      </c>
      <c r="F958" s="24">
        <v>10</v>
      </c>
      <c r="G958" s="24">
        <v>6</v>
      </c>
      <c r="H958" s="24">
        <v>16</v>
      </c>
      <c r="I958" s="24">
        <v>118</v>
      </c>
      <c r="J958" s="24">
        <v>126</v>
      </c>
      <c r="K958" s="24">
        <v>244</v>
      </c>
    </row>
    <row r="959" spans="2:11" x14ac:dyDescent="0.35">
      <c r="B959" s="22">
        <v>956</v>
      </c>
      <c r="C959" s="57">
        <v>19.100000000000001</v>
      </c>
      <c r="D959" s="57">
        <v>18.810000000000002</v>
      </c>
      <c r="E959" s="57">
        <v>37.910000000000004</v>
      </c>
      <c r="F959" s="24">
        <v>7</v>
      </c>
      <c r="G959" s="24">
        <v>11</v>
      </c>
      <c r="H959" s="24">
        <v>18</v>
      </c>
      <c r="I959" s="24">
        <v>161</v>
      </c>
      <c r="J959" s="24">
        <v>117</v>
      </c>
      <c r="K959" s="24">
        <v>278</v>
      </c>
    </row>
    <row r="960" spans="2:11" x14ac:dyDescent="0.35">
      <c r="B960" s="22">
        <v>957</v>
      </c>
      <c r="C960" s="57">
        <v>17.399999999999999</v>
      </c>
      <c r="D960" s="57">
        <v>13.5</v>
      </c>
      <c r="E960" s="57">
        <v>30.9</v>
      </c>
      <c r="F960" s="24">
        <v>6</v>
      </c>
      <c r="G960" s="24">
        <v>9</v>
      </c>
      <c r="H960" s="24">
        <v>15</v>
      </c>
      <c r="I960" s="24">
        <v>308</v>
      </c>
      <c r="J960" s="24">
        <v>123</v>
      </c>
      <c r="K960" s="24">
        <v>431</v>
      </c>
    </row>
    <row r="961" spans="2:11" x14ac:dyDescent="0.35">
      <c r="B961" s="22">
        <v>958</v>
      </c>
      <c r="C961" s="57">
        <v>18.100000000000001</v>
      </c>
      <c r="D961" s="57">
        <v>15.840000000000002</v>
      </c>
      <c r="E961" s="57">
        <v>33.940000000000005</v>
      </c>
      <c r="F961" s="24">
        <v>4</v>
      </c>
      <c r="G961" s="24">
        <v>8</v>
      </c>
      <c r="H961" s="24">
        <v>12</v>
      </c>
      <c r="I961" s="24">
        <v>129</v>
      </c>
      <c r="J961" s="24">
        <v>138</v>
      </c>
      <c r="K961" s="24">
        <v>267</v>
      </c>
    </row>
    <row r="962" spans="2:11" x14ac:dyDescent="0.35">
      <c r="B962" s="22">
        <v>959</v>
      </c>
      <c r="C962" s="57">
        <v>20.700000000000003</v>
      </c>
      <c r="D962" s="57">
        <v>17.100000000000001</v>
      </c>
      <c r="E962" s="57">
        <v>37.800000000000004</v>
      </c>
      <c r="F962" s="24">
        <v>7</v>
      </c>
      <c r="G962" s="24">
        <v>12</v>
      </c>
      <c r="H962" s="24">
        <v>19</v>
      </c>
      <c r="I962" s="24">
        <v>180</v>
      </c>
      <c r="J962" s="24">
        <v>98</v>
      </c>
      <c r="K962" s="24">
        <v>278</v>
      </c>
    </row>
    <row r="963" spans="2:11" x14ac:dyDescent="0.35">
      <c r="B963" s="22">
        <v>960</v>
      </c>
      <c r="C963" s="57">
        <v>20.399999999999999</v>
      </c>
      <c r="D963" s="57">
        <v>16.650000000000002</v>
      </c>
      <c r="E963" s="57">
        <v>37.049999999999997</v>
      </c>
      <c r="F963" s="24">
        <v>12</v>
      </c>
      <c r="G963" s="24">
        <v>4</v>
      </c>
      <c r="H963" s="24">
        <v>16</v>
      </c>
      <c r="I963" s="24">
        <v>187</v>
      </c>
      <c r="J963" s="24">
        <v>116</v>
      </c>
      <c r="K963" s="24">
        <v>303</v>
      </c>
    </row>
    <row r="964" spans="2:11" x14ac:dyDescent="0.35">
      <c r="B964" s="22">
        <v>961</v>
      </c>
      <c r="C964" s="57">
        <v>19.399999999999999</v>
      </c>
      <c r="D964" s="57">
        <v>13.14</v>
      </c>
      <c r="E964" s="57">
        <v>32.54</v>
      </c>
      <c r="F964" s="24">
        <v>8</v>
      </c>
      <c r="G964" s="24">
        <v>11</v>
      </c>
      <c r="H964" s="24">
        <v>19</v>
      </c>
      <c r="I964" s="24">
        <v>171</v>
      </c>
      <c r="J964" s="24">
        <v>126</v>
      </c>
      <c r="K964" s="24">
        <v>297</v>
      </c>
    </row>
    <row r="965" spans="2:11" x14ac:dyDescent="0.35">
      <c r="B965" s="22">
        <v>962</v>
      </c>
      <c r="C965" s="57">
        <v>18</v>
      </c>
      <c r="D965" s="57">
        <v>16.200000000000003</v>
      </c>
      <c r="E965" s="57">
        <v>34.200000000000003</v>
      </c>
      <c r="F965" s="24">
        <v>13</v>
      </c>
      <c r="G965" s="24">
        <v>9</v>
      </c>
      <c r="H965" s="24">
        <v>22</v>
      </c>
      <c r="I965" s="24">
        <v>200</v>
      </c>
      <c r="J965" s="24">
        <v>141</v>
      </c>
      <c r="K965" s="24">
        <v>341</v>
      </c>
    </row>
    <row r="966" spans="2:11" x14ac:dyDescent="0.35">
      <c r="B966" s="22">
        <v>963</v>
      </c>
      <c r="C966" s="57">
        <v>27.299999999999997</v>
      </c>
      <c r="D966" s="57">
        <v>16.02</v>
      </c>
      <c r="E966" s="57">
        <v>43.319999999999993</v>
      </c>
      <c r="F966" s="24">
        <v>10</v>
      </c>
      <c r="G966" s="24">
        <v>7</v>
      </c>
      <c r="H966" s="24">
        <v>17</v>
      </c>
      <c r="I966" s="24">
        <v>234</v>
      </c>
      <c r="J966" s="24">
        <v>109</v>
      </c>
      <c r="K966" s="24">
        <v>343</v>
      </c>
    </row>
    <row r="967" spans="2:11" x14ac:dyDescent="0.35">
      <c r="B967" s="22">
        <v>964</v>
      </c>
      <c r="C967" s="57">
        <v>23.6</v>
      </c>
      <c r="D967" s="57">
        <v>16.649999999999999</v>
      </c>
      <c r="E967" s="57">
        <v>40.25</v>
      </c>
      <c r="F967" s="24">
        <v>10</v>
      </c>
      <c r="G967" s="24">
        <v>9</v>
      </c>
      <c r="H967" s="24">
        <v>19</v>
      </c>
      <c r="I967" s="24">
        <v>186</v>
      </c>
      <c r="J967" s="24">
        <v>223</v>
      </c>
      <c r="K967" s="24">
        <v>409</v>
      </c>
    </row>
    <row r="968" spans="2:11" x14ac:dyDescent="0.35">
      <c r="B968" s="22">
        <v>965</v>
      </c>
      <c r="C968" s="57">
        <v>15.5</v>
      </c>
      <c r="D968" s="57">
        <v>21.869999999999997</v>
      </c>
      <c r="E968" s="57">
        <v>37.369999999999997</v>
      </c>
      <c r="F968" s="24">
        <v>10</v>
      </c>
      <c r="G968" s="24">
        <v>7</v>
      </c>
      <c r="H968" s="24">
        <v>17</v>
      </c>
      <c r="I968" s="24">
        <v>271</v>
      </c>
      <c r="J968" s="24">
        <v>91</v>
      </c>
      <c r="K968" s="24">
        <v>362</v>
      </c>
    </row>
    <row r="969" spans="2:11" x14ac:dyDescent="0.35">
      <c r="B969" s="22">
        <v>966</v>
      </c>
      <c r="C969" s="57">
        <v>19.7</v>
      </c>
      <c r="D969" s="57">
        <v>17.82</v>
      </c>
      <c r="E969" s="57">
        <v>37.519999999999996</v>
      </c>
      <c r="F969" s="24">
        <v>13</v>
      </c>
      <c r="G969" s="24">
        <v>6</v>
      </c>
      <c r="H969" s="24">
        <v>19</v>
      </c>
      <c r="I969" s="24">
        <v>180</v>
      </c>
      <c r="J969" s="24">
        <v>88</v>
      </c>
      <c r="K969" s="24">
        <v>268</v>
      </c>
    </row>
    <row r="970" spans="2:11" x14ac:dyDescent="0.35">
      <c r="B970" s="22">
        <v>967</v>
      </c>
      <c r="C970" s="57">
        <v>16.100000000000001</v>
      </c>
      <c r="D970" s="57">
        <v>12.780000000000001</v>
      </c>
      <c r="E970" s="57">
        <v>28.880000000000003</v>
      </c>
      <c r="F970" s="24">
        <v>2</v>
      </c>
      <c r="G970" s="24">
        <v>13</v>
      </c>
      <c r="H970" s="24">
        <v>15</v>
      </c>
      <c r="I970" s="24">
        <v>266</v>
      </c>
      <c r="J970" s="24">
        <v>201</v>
      </c>
      <c r="K970" s="24">
        <v>467</v>
      </c>
    </row>
    <row r="971" spans="2:11" x14ac:dyDescent="0.35">
      <c r="B971" s="22">
        <v>968</v>
      </c>
      <c r="C971" s="57">
        <v>21.8</v>
      </c>
      <c r="D971" s="57">
        <v>14.76</v>
      </c>
      <c r="E971" s="57">
        <v>36.56</v>
      </c>
      <c r="F971" s="24">
        <v>11</v>
      </c>
      <c r="G971" s="24">
        <v>9</v>
      </c>
      <c r="H971" s="24">
        <v>20</v>
      </c>
      <c r="I971" s="24">
        <v>146</v>
      </c>
      <c r="J971" s="24">
        <v>103</v>
      </c>
      <c r="K971" s="24">
        <v>249</v>
      </c>
    </row>
    <row r="972" spans="2:11" x14ac:dyDescent="0.35">
      <c r="B972" s="22">
        <v>969</v>
      </c>
      <c r="C972" s="57">
        <v>15.7</v>
      </c>
      <c r="D972" s="57">
        <v>17.190000000000001</v>
      </c>
      <c r="E972" s="57">
        <v>32.89</v>
      </c>
      <c r="F972" s="24">
        <v>8</v>
      </c>
      <c r="G972" s="24">
        <v>7</v>
      </c>
      <c r="H972" s="24">
        <v>15</v>
      </c>
      <c r="I972" s="24">
        <v>147</v>
      </c>
      <c r="J972" s="24">
        <v>123</v>
      </c>
      <c r="K972" s="24">
        <v>270</v>
      </c>
    </row>
    <row r="973" spans="2:11" x14ac:dyDescent="0.35">
      <c r="B973" s="22">
        <v>970</v>
      </c>
      <c r="C973" s="57">
        <v>22.200000000000003</v>
      </c>
      <c r="D973" s="57">
        <v>14.760000000000002</v>
      </c>
      <c r="E973" s="57">
        <v>36.960000000000008</v>
      </c>
      <c r="F973" s="24">
        <v>5</v>
      </c>
      <c r="G973" s="24">
        <v>17</v>
      </c>
      <c r="H973" s="24">
        <v>22</v>
      </c>
      <c r="I973" s="24">
        <v>158</v>
      </c>
      <c r="J973" s="24">
        <v>89</v>
      </c>
      <c r="K973" s="24">
        <v>247</v>
      </c>
    </row>
    <row r="974" spans="2:11" x14ac:dyDescent="0.35">
      <c r="B974" s="22">
        <v>971</v>
      </c>
      <c r="C974" s="57">
        <v>19.100000000000001</v>
      </c>
      <c r="D974" s="57">
        <v>16.560000000000002</v>
      </c>
      <c r="E974" s="57">
        <v>35.660000000000004</v>
      </c>
      <c r="F974" s="24">
        <v>10</v>
      </c>
      <c r="G974" s="24">
        <v>5</v>
      </c>
      <c r="H974" s="24">
        <v>15</v>
      </c>
      <c r="I974" s="24">
        <v>207</v>
      </c>
      <c r="J974" s="24">
        <v>109</v>
      </c>
      <c r="K974" s="24">
        <v>316</v>
      </c>
    </row>
    <row r="975" spans="2:11" x14ac:dyDescent="0.35">
      <c r="B975" s="22">
        <v>972</v>
      </c>
      <c r="C975" s="57">
        <v>19.100000000000001</v>
      </c>
      <c r="D975" s="57">
        <v>16.2</v>
      </c>
      <c r="E975" s="57">
        <v>35.299999999999997</v>
      </c>
      <c r="F975" s="24">
        <v>11</v>
      </c>
      <c r="G975" s="24">
        <v>11</v>
      </c>
      <c r="H975" s="24">
        <v>22</v>
      </c>
      <c r="I975" s="24">
        <v>226</v>
      </c>
      <c r="J975" s="24">
        <v>180</v>
      </c>
      <c r="K975" s="24">
        <v>406</v>
      </c>
    </row>
    <row r="976" spans="2:11" x14ac:dyDescent="0.35">
      <c r="B976" s="22">
        <v>973</v>
      </c>
      <c r="C976" s="57">
        <v>18.899999999999999</v>
      </c>
      <c r="D976" s="57">
        <v>15.930000000000001</v>
      </c>
      <c r="E976" s="57">
        <v>34.83</v>
      </c>
      <c r="F976" s="24">
        <v>10</v>
      </c>
      <c r="G976" s="24">
        <v>5</v>
      </c>
      <c r="H976" s="24">
        <v>15</v>
      </c>
      <c r="I976" s="24">
        <v>169</v>
      </c>
      <c r="J976" s="24">
        <v>119</v>
      </c>
      <c r="K976" s="24">
        <v>288</v>
      </c>
    </row>
    <row r="977" spans="2:11" x14ac:dyDescent="0.35">
      <c r="B977" s="22">
        <v>974</v>
      </c>
      <c r="C977" s="57">
        <v>17.100000000000001</v>
      </c>
      <c r="D977" s="57">
        <v>15.75</v>
      </c>
      <c r="E977" s="57">
        <v>32.85</v>
      </c>
      <c r="F977" s="24">
        <v>16</v>
      </c>
      <c r="G977" s="24">
        <v>10</v>
      </c>
      <c r="H977" s="24">
        <v>26</v>
      </c>
      <c r="I977" s="24">
        <v>222</v>
      </c>
      <c r="J977" s="24">
        <v>136</v>
      </c>
      <c r="K977" s="24">
        <v>358</v>
      </c>
    </row>
    <row r="978" spans="2:11" x14ac:dyDescent="0.35">
      <c r="B978" s="22">
        <v>975</v>
      </c>
      <c r="C978" s="57">
        <v>18.899999999999999</v>
      </c>
      <c r="D978" s="57">
        <v>14.040000000000001</v>
      </c>
      <c r="E978" s="57">
        <v>32.94</v>
      </c>
      <c r="F978" s="24">
        <v>6</v>
      </c>
      <c r="G978" s="24">
        <v>9</v>
      </c>
      <c r="H978" s="24">
        <v>15</v>
      </c>
      <c r="I978" s="24">
        <v>164</v>
      </c>
      <c r="J978" s="24">
        <v>149</v>
      </c>
      <c r="K978" s="24">
        <v>313</v>
      </c>
    </row>
    <row r="979" spans="2:11" x14ac:dyDescent="0.35">
      <c r="B979" s="22">
        <v>976</v>
      </c>
      <c r="C979" s="57">
        <v>19.399999999999999</v>
      </c>
      <c r="D979" s="57">
        <v>14.76</v>
      </c>
      <c r="E979" s="57">
        <v>34.159999999999997</v>
      </c>
      <c r="F979" s="24">
        <v>6</v>
      </c>
      <c r="G979" s="24">
        <v>11</v>
      </c>
      <c r="H979" s="24">
        <v>17</v>
      </c>
      <c r="I979" s="24">
        <v>168</v>
      </c>
      <c r="J979" s="24">
        <v>101</v>
      </c>
      <c r="K979" s="24">
        <v>269</v>
      </c>
    </row>
    <row r="980" spans="2:11" x14ac:dyDescent="0.35">
      <c r="B980" s="22">
        <v>977</v>
      </c>
      <c r="C980" s="57">
        <v>16.899999999999999</v>
      </c>
      <c r="D980" s="57">
        <v>17.82</v>
      </c>
      <c r="E980" s="57">
        <v>34.72</v>
      </c>
      <c r="F980" s="24">
        <v>9</v>
      </c>
      <c r="G980" s="24">
        <v>11</v>
      </c>
      <c r="H980" s="24">
        <v>20</v>
      </c>
      <c r="I980" s="24">
        <v>137</v>
      </c>
      <c r="J980" s="24">
        <v>153</v>
      </c>
      <c r="K980" s="24">
        <v>290</v>
      </c>
    </row>
    <row r="981" spans="2:11" x14ac:dyDescent="0.35">
      <c r="B981" s="22">
        <v>978</v>
      </c>
      <c r="C981" s="57">
        <v>15.9</v>
      </c>
      <c r="D981" s="57">
        <v>17.55</v>
      </c>
      <c r="E981" s="57">
        <v>33.450000000000003</v>
      </c>
      <c r="F981" s="24">
        <v>7</v>
      </c>
      <c r="G981" s="24">
        <v>11</v>
      </c>
      <c r="H981" s="24">
        <v>18</v>
      </c>
      <c r="I981" s="24">
        <v>230</v>
      </c>
      <c r="J981" s="24">
        <v>124</v>
      </c>
      <c r="K981" s="24">
        <v>354</v>
      </c>
    </row>
    <row r="982" spans="2:11" x14ac:dyDescent="0.35">
      <c r="B982" s="22">
        <v>979</v>
      </c>
      <c r="C982" s="57">
        <v>19.799999999999997</v>
      </c>
      <c r="D982" s="57">
        <v>16.29</v>
      </c>
      <c r="E982" s="57">
        <v>36.089999999999996</v>
      </c>
      <c r="F982" s="24">
        <v>14</v>
      </c>
      <c r="G982" s="24">
        <v>8</v>
      </c>
      <c r="H982" s="24">
        <v>22</v>
      </c>
      <c r="I982" s="24">
        <v>200</v>
      </c>
      <c r="J982" s="24">
        <v>108</v>
      </c>
      <c r="K982" s="24">
        <v>308</v>
      </c>
    </row>
    <row r="983" spans="2:11" x14ac:dyDescent="0.35">
      <c r="B983" s="22">
        <v>980</v>
      </c>
      <c r="C983" s="57">
        <v>20.399999999999999</v>
      </c>
      <c r="D983" s="57">
        <v>17.910000000000004</v>
      </c>
      <c r="E983" s="57">
        <v>38.31</v>
      </c>
      <c r="F983" s="24">
        <v>5</v>
      </c>
      <c r="G983" s="24">
        <v>12</v>
      </c>
      <c r="H983" s="24">
        <v>17</v>
      </c>
      <c r="I983" s="24">
        <v>201</v>
      </c>
      <c r="J983" s="24">
        <v>139</v>
      </c>
      <c r="K983" s="24">
        <v>340</v>
      </c>
    </row>
    <row r="984" spans="2:11" x14ac:dyDescent="0.35">
      <c r="B984" s="22">
        <v>981</v>
      </c>
      <c r="C984" s="57">
        <v>13.3</v>
      </c>
      <c r="D984" s="57">
        <v>17.55</v>
      </c>
      <c r="E984" s="57">
        <v>30.85</v>
      </c>
      <c r="F984" s="24">
        <v>5</v>
      </c>
      <c r="G984" s="24">
        <v>12</v>
      </c>
      <c r="H984" s="24">
        <v>17</v>
      </c>
      <c r="I984" s="24">
        <v>216</v>
      </c>
      <c r="J984" s="24">
        <v>122</v>
      </c>
      <c r="K984" s="24">
        <v>338</v>
      </c>
    </row>
    <row r="985" spans="2:11" x14ac:dyDescent="0.35">
      <c r="B985" s="22">
        <v>982</v>
      </c>
      <c r="C985" s="57">
        <v>18.2</v>
      </c>
      <c r="D985" s="57">
        <v>13.950000000000001</v>
      </c>
      <c r="E985" s="57">
        <v>32.15</v>
      </c>
      <c r="F985" s="24">
        <v>6</v>
      </c>
      <c r="G985" s="24">
        <v>8</v>
      </c>
      <c r="H985" s="24">
        <v>14</v>
      </c>
      <c r="I985" s="24">
        <v>177</v>
      </c>
      <c r="J985" s="24">
        <v>127</v>
      </c>
      <c r="K985" s="24">
        <v>304</v>
      </c>
    </row>
    <row r="986" spans="2:11" x14ac:dyDescent="0.35">
      <c r="B986" s="22">
        <v>983</v>
      </c>
      <c r="C986" s="57">
        <v>16.899999999999999</v>
      </c>
      <c r="D986" s="57">
        <v>15.84</v>
      </c>
      <c r="E986" s="57">
        <v>32.739999999999995</v>
      </c>
      <c r="F986" s="24">
        <v>9</v>
      </c>
      <c r="G986" s="24">
        <v>8</v>
      </c>
      <c r="H986" s="24">
        <v>17</v>
      </c>
      <c r="I986" s="24">
        <v>195</v>
      </c>
      <c r="J986" s="24">
        <v>80</v>
      </c>
      <c r="K986" s="24">
        <v>275</v>
      </c>
    </row>
    <row r="987" spans="2:11" x14ac:dyDescent="0.35">
      <c r="B987" s="22">
        <v>984</v>
      </c>
      <c r="C987" s="57">
        <v>16.899999999999999</v>
      </c>
      <c r="D987" s="57">
        <v>14.129999999999999</v>
      </c>
      <c r="E987" s="57">
        <v>31.029999999999998</v>
      </c>
      <c r="F987" s="24">
        <v>7</v>
      </c>
      <c r="G987" s="24">
        <v>12</v>
      </c>
      <c r="H987" s="24">
        <v>19</v>
      </c>
      <c r="I987" s="24">
        <v>145</v>
      </c>
      <c r="J987" s="24">
        <v>116</v>
      </c>
      <c r="K987" s="24">
        <v>261</v>
      </c>
    </row>
    <row r="988" spans="2:11" x14ac:dyDescent="0.35">
      <c r="B988" s="22">
        <v>985</v>
      </c>
      <c r="C988" s="57">
        <v>20.5</v>
      </c>
      <c r="D988" s="57">
        <v>16.649999999999999</v>
      </c>
      <c r="E988" s="57">
        <v>37.15</v>
      </c>
      <c r="F988" s="24">
        <v>6</v>
      </c>
      <c r="G988" s="24">
        <v>7</v>
      </c>
      <c r="H988" s="24">
        <v>13</v>
      </c>
      <c r="I988" s="24">
        <v>188</v>
      </c>
      <c r="J988" s="24">
        <v>114</v>
      </c>
      <c r="K988" s="24">
        <v>302</v>
      </c>
    </row>
    <row r="989" spans="2:11" x14ac:dyDescent="0.35">
      <c r="B989" s="22">
        <v>986</v>
      </c>
      <c r="C989" s="57">
        <v>18.799999999999997</v>
      </c>
      <c r="D989" s="57">
        <v>17.55</v>
      </c>
      <c r="E989" s="57">
        <v>36.349999999999994</v>
      </c>
      <c r="F989" s="24">
        <v>9</v>
      </c>
      <c r="G989" s="24">
        <v>6</v>
      </c>
      <c r="H989" s="24">
        <v>15</v>
      </c>
      <c r="I989" s="24">
        <v>154</v>
      </c>
      <c r="J989" s="24">
        <v>146</v>
      </c>
      <c r="K989" s="24">
        <v>300</v>
      </c>
    </row>
    <row r="990" spans="2:11" x14ac:dyDescent="0.35">
      <c r="B990" s="22">
        <v>987</v>
      </c>
      <c r="C990" s="57">
        <v>21.3</v>
      </c>
      <c r="D990" s="57">
        <v>18.72</v>
      </c>
      <c r="E990" s="57">
        <v>40.019999999999996</v>
      </c>
      <c r="F990" s="24">
        <v>7</v>
      </c>
      <c r="G990" s="24">
        <v>14</v>
      </c>
      <c r="H990" s="24">
        <v>21</v>
      </c>
      <c r="I990" s="24">
        <v>183</v>
      </c>
      <c r="J990" s="24">
        <v>122</v>
      </c>
      <c r="K990" s="24">
        <v>305</v>
      </c>
    </row>
    <row r="991" spans="2:11" x14ac:dyDescent="0.35">
      <c r="B991" s="22">
        <v>988</v>
      </c>
      <c r="C991" s="57">
        <v>16.200000000000003</v>
      </c>
      <c r="D991" s="57">
        <v>15.48</v>
      </c>
      <c r="E991" s="57">
        <v>31.680000000000003</v>
      </c>
      <c r="F991" s="24">
        <v>13</v>
      </c>
      <c r="G991" s="24">
        <v>10</v>
      </c>
      <c r="H991" s="24">
        <v>23</v>
      </c>
      <c r="I991" s="24">
        <v>175</v>
      </c>
      <c r="J991" s="24">
        <v>144</v>
      </c>
      <c r="K991" s="24">
        <v>319</v>
      </c>
    </row>
    <row r="992" spans="2:11" x14ac:dyDescent="0.35">
      <c r="B992" s="22">
        <v>989</v>
      </c>
      <c r="C992" s="57">
        <v>22.9</v>
      </c>
      <c r="D992" s="57">
        <v>14.400000000000002</v>
      </c>
      <c r="E992" s="57">
        <v>37.299999999999997</v>
      </c>
      <c r="F992" s="24">
        <v>9</v>
      </c>
      <c r="G992" s="24">
        <v>3</v>
      </c>
      <c r="H992" s="24">
        <v>12</v>
      </c>
      <c r="I992" s="24">
        <v>350</v>
      </c>
      <c r="J992" s="24">
        <v>84</v>
      </c>
      <c r="K992" s="24">
        <v>434</v>
      </c>
    </row>
    <row r="993" spans="2:11" x14ac:dyDescent="0.35">
      <c r="B993" s="22">
        <v>990</v>
      </c>
      <c r="C993" s="57">
        <v>19.5</v>
      </c>
      <c r="D993" s="57">
        <v>14.04</v>
      </c>
      <c r="E993" s="57">
        <v>33.54</v>
      </c>
      <c r="F993" s="24">
        <v>13</v>
      </c>
      <c r="G993" s="24">
        <v>4</v>
      </c>
      <c r="H993" s="24">
        <v>17</v>
      </c>
      <c r="I993" s="24">
        <v>135</v>
      </c>
      <c r="J993" s="24">
        <v>130</v>
      </c>
      <c r="K993" s="24">
        <v>265</v>
      </c>
    </row>
    <row r="994" spans="2:11" x14ac:dyDescent="0.35">
      <c r="B994" s="22">
        <v>991</v>
      </c>
      <c r="C994" s="57">
        <v>20.6</v>
      </c>
      <c r="D994" s="57">
        <v>20.25</v>
      </c>
      <c r="E994" s="57">
        <v>40.85</v>
      </c>
      <c r="F994" s="24">
        <v>15</v>
      </c>
      <c r="G994" s="24">
        <v>12</v>
      </c>
      <c r="H994" s="24">
        <v>27</v>
      </c>
      <c r="I994" s="24">
        <v>228</v>
      </c>
      <c r="J994" s="24">
        <v>155</v>
      </c>
      <c r="K994" s="24">
        <v>383</v>
      </c>
    </row>
    <row r="995" spans="2:11" x14ac:dyDescent="0.35">
      <c r="B995" s="22">
        <v>992</v>
      </c>
      <c r="C995" s="57">
        <v>18.899999999999999</v>
      </c>
      <c r="D995" s="57">
        <v>15.93</v>
      </c>
      <c r="E995" s="57">
        <v>34.83</v>
      </c>
      <c r="F995" s="24">
        <v>5</v>
      </c>
      <c r="G995" s="24">
        <v>12</v>
      </c>
      <c r="H995" s="24">
        <v>17</v>
      </c>
      <c r="I995" s="24">
        <v>273</v>
      </c>
      <c r="J995" s="24">
        <v>243</v>
      </c>
      <c r="K995" s="24">
        <v>516</v>
      </c>
    </row>
    <row r="996" spans="2:11" x14ac:dyDescent="0.35">
      <c r="B996" s="22">
        <v>993</v>
      </c>
      <c r="C996" s="57">
        <v>17.3</v>
      </c>
      <c r="D996" s="57">
        <v>17.28</v>
      </c>
      <c r="E996" s="57">
        <v>34.58</v>
      </c>
      <c r="F996" s="24">
        <v>11</v>
      </c>
      <c r="G996" s="24">
        <v>11</v>
      </c>
      <c r="H996" s="24">
        <v>22</v>
      </c>
      <c r="I996" s="24">
        <v>113</v>
      </c>
      <c r="J996" s="24">
        <v>153</v>
      </c>
      <c r="K996" s="24">
        <v>266</v>
      </c>
    </row>
    <row r="997" spans="2:11" x14ac:dyDescent="0.35">
      <c r="B997" s="22">
        <v>994</v>
      </c>
      <c r="C997" s="57">
        <v>20.399999999999999</v>
      </c>
      <c r="D997" s="57">
        <v>13.14</v>
      </c>
      <c r="E997" s="57">
        <v>33.54</v>
      </c>
      <c r="F997" s="24">
        <v>8</v>
      </c>
      <c r="G997" s="24">
        <v>8</v>
      </c>
      <c r="H997" s="24">
        <v>16</v>
      </c>
      <c r="I997" s="24">
        <v>165</v>
      </c>
      <c r="J997" s="24">
        <v>147</v>
      </c>
      <c r="K997" s="24">
        <v>312</v>
      </c>
    </row>
    <row r="998" spans="2:11" x14ac:dyDescent="0.35">
      <c r="B998" s="22">
        <v>995</v>
      </c>
      <c r="C998" s="57">
        <v>18.7</v>
      </c>
      <c r="D998" s="57">
        <v>16.649999999999999</v>
      </c>
      <c r="E998" s="57">
        <v>35.349999999999994</v>
      </c>
      <c r="F998" s="24">
        <v>6</v>
      </c>
      <c r="G998" s="24">
        <v>11</v>
      </c>
      <c r="H998" s="24">
        <v>17</v>
      </c>
      <c r="I998" s="24">
        <v>102</v>
      </c>
      <c r="J998" s="24">
        <v>99</v>
      </c>
      <c r="K998" s="24">
        <v>201</v>
      </c>
    </row>
    <row r="999" spans="2:11" x14ac:dyDescent="0.35">
      <c r="B999" s="22">
        <v>996</v>
      </c>
      <c r="C999" s="57">
        <v>19.7</v>
      </c>
      <c r="D999" s="57">
        <v>18.63</v>
      </c>
      <c r="E999" s="57">
        <v>38.33</v>
      </c>
      <c r="F999" s="24">
        <v>6</v>
      </c>
      <c r="G999" s="24">
        <v>13</v>
      </c>
      <c r="H999" s="24">
        <v>19</v>
      </c>
      <c r="I999" s="24">
        <v>157</v>
      </c>
      <c r="J999" s="24">
        <v>113</v>
      </c>
      <c r="K999" s="24">
        <v>270</v>
      </c>
    </row>
    <row r="1000" spans="2:11" x14ac:dyDescent="0.35">
      <c r="B1000" s="22">
        <v>997</v>
      </c>
      <c r="C1000" s="57">
        <v>19</v>
      </c>
      <c r="D1000" s="57">
        <v>17.46</v>
      </c>
      <c r="E1000" s="57">
        <v>36.46</v>
      </c>
      <c r="F1000" s="24">
        <v>6</v>
      </c>
      <c r="G1000" s="24">
        <v>14</v>
      </c>
      <c r="H1000" s="24">
        <v>20</v>
      </c>
      <c r="I1000" s="24">
        <v>133</v>
      </c>
      <c r="J1000" s="24">
        <v>116</v>
      </c>
      <c r="K1000" s="24">
        <v>249</v>
      </c>
    </row>
    <row r="1001" spans="2:11" x14ac:dyDescent="0.35">
      <c r="B1001" s="22">
        <v>998</v>
      </c>
      <c r="C1001" s="57">
        <v>18.299999999999997</v>
      </c>
      <c r="D1001" s="57">
        <v>12.870000000000001</v>
      </c>
      <c r="E1001" s="57">
        <v>31.169999999999998</v>
      </c>
      <c r="F1001" s="24">
        <v>7</v>
      </c>
      <c r="G1001" s="24">
        <v>16</v>
      </c>
      <c r="H1001" s="24">
        <v>23</v>
      </c>
      <c r="I1001" s="24">
        <v>181</v>
      </c>
      <c r="J1001" s="24">
        <v>120</v>
      </c>
      <c r="K1001" s="24">
        <v>301</v>
      </c>
    </row>
    <row r="1002" spans="2:11" x14ac:dyDescent="0.35">
      <c r="B1002" s="22">
        <v>999</v>
      </c>
      <c r="C1002" s="57">
        <v>14.1</v>
      </c>
      <c r="D1002" s="57">
        <v>16.830000000000002</v>
      </c>
      <c r="E1002" s="57">
        <v>30.93</v>
      </c>
      <c r="F1002" s="24">
        <v>5</v>
      </c>
      <c r="G1002" s="24">
        <v>8</v>
      </c>
      <c r="H1002" s="24">
        <v>13</v>
      </c>
      <c r="I1002" s="24">
        <v>149</v>
      </c>
      <c r="J1002" s="24">
        <v>104</v>
      </c>
      <c r="K1002" s="24">
        <v>253</v>
      </c>
    </row>
    <row r="1003" spans="2:11" x14ac:dyDescent="0.35">
      <c r="B1003" s="23">
        <v>1000</v>
      </c>
      <c r="C1003" s="58">
        <v>16.299999999999997</v>
      </c>
      <c r="D1003" s="58">
        <v>15.75</v>
      </c>
      <c r="E1003" s="58">
        <v>32.049999999999997</v>
      </c>
      <c r="F1003" s="25">
        <v>7</v>
      </c>
      <c r="G1003" s="25">
        <v>8</v>
      </c>
      <c r="H1003" s="25">
        <v>15</v>
      </c>
      <c r="I1003" s="25">
        <v>181</v>
      </c>
      <c r="J1003" s="25">
        <v>99</v>
      </c>
      <c r="K1003" s="25">
        <v>280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1"/>
  <sheetViews>
    <sheetView workbookViewId="0">
      <selection activeCell="P1" sqref="P1"/>
    </sheetView>
  </sheetViews>
  <sheetFormatPr defaultRowHeight="15.5" x14ac:dyDescent="0.35"/>
  <cols>
    <col min="1" max="1" width="14.4140625" customWidth="1"/>
  </cols>
  <sheetData>
    <row r="1" spans="1:22" x14ac:dyDescent="0.35">
      <c r="B1" t="s">
        <v>13</v>
      </c>
      <c r="C1" t="s">
        <v>14</v>
      </c>
      <c r="D1" t="s">
        <v>17</v>
      </c>
      <c r="E1" t="s">
        <v>18</v>
      </c>
      <c r="F1" t="s">
        <v>15</v>
      </c>
      <c r="G1" t="s">
        <v>16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</row>
    <row r="2" spans="1:22" x14ac:dyDescent="0.35">
      <c r="A2" t="s">
        <v>32</v>
      </c>
      <c r="B2" s="18" t="b">
        <v>0</v>
      </c>
      <c r="C2" s="18" t="b">
        <v>0</v>
      </c>
      <c r="D2" s="18" t="b">
        <v>0</v>
      </c>
      <c r="E2" s="18" t="b">
        <v>0</v>
      </c>
      <c r="F2" s="18" t="b">
        <v>0</v>
      </c>
      <c r="G2" s="18" t="b">
        <v>0</v>
      </c>
      <c r="H2" s="18" t="b">
        <v>0</v>
      </c>
      <c r="I2" s="18" t="b">
        <v>0</v>
      </c>
      <c r="J2" s="18" t="b">
        <v>0</v>
      </c>
      <c r="K2" s="18" t="b">
        <v>0</v>
      </c>
      <c r="L2" s="18" t="b">
        <v>0</v>
      </c>
      <c r="M2" s="18" t="b">
        <v>0</v>
      </c>
      <c r="N2" s="18" t="b">
        <v>0</v>
      </c>
      <c r="O2" s="18" t="b">
        <v>0</v>
      </c>
      <c r="P2" s="18" t="b">
        <v>0</v>
      </c>
      <c r="Q2" s="18" t="b">
        <v>0</v>
      </c>
      <c r="R2" s="18" t="b">
        <v>0</v>
      </c>
      <c r="S2" s="18" t="b">
        <v>0</v>
      </c>
      <c r="T2" s="18" t="b">
        <v>0</v>
      </c>
      <c r="U2" s="18" t="b">
        <v>0</v>
      </c>
      <c r="V2" s="18" t="b">
        <v>0</v>
      </c>
    </row>
    <row r="3" spans="1:22" x14ac:dyDescent="0.35">
      <c r="A3" t="s">
        <v>33</v>
      </c>
      <c r="B3" s="18" t="b">
        <v>0</v>
      </c>
      <c r="C3" s="18" t="b">
        <v>0</v>
      </c>
      <c r="D3" s="18" t="b">
        <v>0</v>
      </c>
      <c r="E3" s="18" t="b">
        <v>0</v>
      </c>
      <c r="F3" s="18" t="b">
        <v>0</v>
      </c>
      <c r="G3" s="18" t="b">
        <v>0</v>
      </c>
      <c r="H3" s="18" t="b">
        <v>0</v>
      </c>
      <c r="I3" s="18" t="b">
        <v>0</v>
      </c>
      <c r="J3" s="18" t="b">
        <v>0</v>
      </c>
      <c r="K3" s="18" t="b">
        <v>0</v>
      </c>
      <c r="L3" s="18" t="b">
        <v>0</v>
      </c>
      <c r="M3" s="18" t="b">
        <v>0</v>
      </c>
      <c r="N3" s="18" t="b">
        <v>0</v>
      </c>
      <c r="O3" s="18" t="b">
        <v>0</v>
      </c>
      <c r="P3" s="18" t="b">
        <v>0</v>
      </c>
      <c r="Q3" s="18" t="b">
        <v>0</v>
      </c>
      <c r="R3" s="18" t="b">
        <v>0</v>
      </c>
      <c r="S3" s="18" t="b">
        <v>0</v>
      </c>
      <c r="T3" s="18" t="b">
        <v>0</v>
      </c>
      <c r="U3" s="18" t="b">
        <v>0</v>
      </c>
      <c r="V3" s="18" t="b">
        <v>0</v>
      </c>
    </row>
    <row r="4" spans="1:22" x14ac:dyDescent="0.35">
      <c r="A4" t="s">
        <v>34</v>
      </c>
      <c r="B4" s="18">
        <f>IF( $B$2, MIN( INT( MAX( 'SIP Library'!C9:C1008 ) - MIN( 'SIP Library'!C9:C1008 ) + 1 ), 10 ), 10 )</f>
        <v>10</v>
      </c>
      <c r="C4" s="18">
        <f>IF( $C$2, MIN( INT( MAX( 'SIP Library'!D9:D1008 ) - MIN( 'SIP Library'!D9:D1008 ) + 1 ), 10 ), 10 )</f>
        <v>10</v>
      </c>
      <c r="D4" s="18">
        <f>IF( $D$2, MIN( INT( MAX( 'SIP Library'!E9:E1008 ) - MIN( 'SIP Library'!E9:E1008 ) + 1 ), 10 ), 10 )</f>
        <v>10</v>
      </c>
      <c r="E4" s="18">
        <f>IF( $E$2, MIN( INT( MAX( 'SIP Library'!F9:F1008 ) - MIN( 'SIP Library'!F9:F1008 ) + 1 ), 10 ), 10 )</f>
        <v>10</v>
      </c>
      <c r="F4" s="18">
        <f>IF( $F$2, MIN( INT( MAX( 'SIP Library'!G9:G1008 ) - MIN( 'SIP Library'!G9:G1008 ) + 1 ), 10 ), 10 )</f>
        <v>10</v>
      </c>
      <c r="G4" s="18">
        <f>IF( $G$2, MIN( INT( MAX( 'SIP Library'!H9:H1008 ) - MIN( 'SIP Library'!H9:H1008 ) + 1 ), 10 ), 10 )</f>
        <v>10</v>
      </c>
      <c r="H4" s="18">
        <f>IF( $H$2, MIN( INT( MAX( 'SIP Library'!I9:I1008 ) - MIN( 'SIP Library'!I9:I1008 ) + 1 ), 10 ), 10 )</f>
        <v>10</v>
      </c>
      <c r="I4" s="18">
        <f>IF( $I$2, MIN( INT( MAX( 'SIP Library'!J9:J1008 ) - MIN( 'SIP Library'!J9:J1008 ) + 1 ), 10 ), 10 )</f>
        <v>10</v>
      </c>
      <c r="J4" s="18">
        <f>IF( $J$2, MIN( INT( MAX( 'SIP Library'!K9:K1008 ) - MIN( 'SIP Library'!K9:K1008 ) + 1 ), 10 ), 10 )</f>
        <v>10</v>
      </c>
      <c r="K4" s="18">
        <f>IF( $K$2, MIN( INT( MAX( 'SIP Library'!L9:L1008 ) - MIN( 'SIP Library'!L9:L1008 ) + 1 ), 10 ), 10 )</f>
        <v>10</v>
      </c>
      <c r="L4" s="18">
        <f>IF( $L$2, MIN( INT( MAX( 'SIP Library'!M9:M1008 ) - MIN( 'SIP Library'!M9:M1008 ) + 1 ), 10 ), 10 )</f>
        <v>10</v>
      </c>
      <c r="M4" s="18">
        <f>IF( $M$2, MIN( INT( MAX( 'SIP Library'!N9:N1008 ) - MIN( 'SIP Library'!N9:N1008 ) + 1 ), 10 ), 10 )</f>
        <v>10</v>
      </c>
      <c r="N4" s="18">
        <f>IF( $N$2, MIN( INT( MAX( F_Div_A ) - MIN( F_Div_A ) + 1 ), 10 ), 10 )</f>
        <v>10</v>
      </c>
      <c r="O4" s="18">
        <f>IF( $O$2, MIN( INT( MAX( F_Div_B ) - MIN( F_Div_B ) + 1 ), 10 ), 10 )</f>
        <v>10</v>
      </c>
      <c r="P4" s="18">
        <f>IF( $P$2, MIN( INT( MAX( F_Total ) - MIN( F_Total ) + 1 ), 10 ), 10 )</f>
        <v>10</v>
      </c>
      <c r="Q4" s="18">
        <f>IF( $Q$2, MIN( INT( MAX( S_Div_A ) - MIN( S_Div_A ) + 1 ), 10 ), 10 )</f>
        <v>10</v>
      </c>
      <c r="R4" s="18">
        <f>IF( $R$2, MIN( INT( MAX( S_Div_B ) - MIN( S_Div_B ) + 1 ), 10 ), 10 )</f>
        <v>10</v>
      </c>
      <c r="S4" s="18">
        <f>IF( $S$2, MIN( INT( MAX( S_Total ) - MIN( S_Total ) + 1 ), 10 ), 10 )</f>
        <v>10</v>
      </c>
      <c r="T4" s="18">
        <f>IF( $T$2, MIN( INT( MAX( R_Div_A ) - MIN( R_Div_A ) + 1 ), 10 ), 10 )</f>
        <v>10</v>
      </c>
      <c r="U4" s="18">
        <f>IF( $U$2, MIN( INT( MAX( R_Div_B ) - MIN( R_Div_B ) + 1 ), 10 ), 10 )</f>
        <v>10</v>
      </c>
      <c r="V4" s="18">
        <f>IF( $V$2, MIN( INT( MAX( R_Total ) - MIN( R_Total ) + 1 ), 10 ), 10 )</f>
        <v>10</v>
      </c>
    </row>
    <row r="5" spans="1:22" x14ac:dyDescent="0.35">
      <c r="A5" t="s">
        <v>35</v>
      </c>
      <c r="B5" s="18">
        <v>10</v>
      </c>
      <c r="C5" s="18">
        <v>10</v>
      </c>
      <c r="D5" s="18">
        <v>10</v>
      </c>
      <c r="E5" s="18">
        <v>10</v>
      </c>
      <c r="F5" s="18">
        <v>10</v>
      </c>
      <c r="G5" s="18">
        <v>10</v>
      </c>
      <c r="H5" s="18">
        <v>10</v>
      </c>
      <c r="I5" s="18">
        <v>10</v>
      </c>
      <c r="J5" s="18">
        <v>10</v>
      </c>
      <c r="K5" s="18">
        <v>10</v>
      </c>
      <c r="L5" s="18">
        <v>10</v>
      </c>
      <c r="M5" s="18">
        <v>10</v>
      </c>
      <c r="N5" s="18">
        <v>10</v>
      </c>
      <c r="O5" s="18">
        <v>10</v>
      </c>
      <c r="P5" s="18">
        <v>10</v>
      </c>
      <c r="Q5" s="18">
        <v>10</v>
      </c>
      <c r="R5" s="18">
        <v>10</v>
      </c>
      <c r="S5" s="18">
        <v>10</v>
      </c>
      <c r="T5" s="18">
        <v>10</v>
      </c>
      <c r="U5" s="18">
        <v>10</v>
      </c>
      <c r="V5" s="18">
        <v>10</v>
      </c>
    </row>
    <row r="6" spans="1:22" x14ac:dyDescent="0.35">
      <c r="A6" t="s">
        <v>36</v>
      </c>
      <c r="B6" s="18">
        <f>ROUND(( MAX( 'SIP Library'!C9:C1008 ) - $B$11 ) / $B$4, $B$7 )</f>
        <v>1.4</v>
      </c>
      <c r="C6" s="18">
        <f>ROUND(( MAX( 'SIP Library'!D9:D1008 ) - $C$11 ) / $C$4, $C$7 )</f>
        <v>0.8</v>
      </c>
      <c r="D6" s="18">
        <f>ROUND(( MAX( 'SIP Library'!E9:E1008 ) - $D$11 ) / $D$4, $D$7 )</f>
        <v>1</v>
      </c>
      <c r="E6" s="18">
        <f>ROUND(( MAX( 'SIP Library'!F9:F1008 ) - $E$11 ) / $E$4, $E$7 )</f>
        <v>0.5</v>
      </c>
      <c r="F6" s="18">
        <f>ROUND(( MAX( 'SIP Library'!G9:G1008 ) - $F$11 ) / $F$4, $F$7 )</f>
        <v>1.3</v>
      </c>
      <c r="G6" s="18">
        <f>ROUND(( MAX( 'SIP Library'!H9:H1008 ) - $G$11 ) / $G$4, $G$7 )</f>
        <v>1</v>
      </c>
      <c r="H6" s="18">
        <f>ROUND(( MAX( 'SIP Library'!I9:I1008 ) - $H$11 ) / $H$4, $H$7 )</f>
        <v>1.4</v>
      </c>
      <c r="I6" s="18">
        <f>ROUND(( MAX( 'SIP Library'!J9:J1008 ) - $I$11 ) / $I$4, $I$7 )</f>
        <v>1.2</v>
      </c>
      <c r="J6" s="18">
        <f>ROUND(( MAX( 'SIP Library'!K9:K1008 ) - $J$11 ) / $J$4, $J$7 )</f>
        <v>51</v>
      </c>
      <c r="K6" s="18">
        <f>ROUND(( MAX( 'SIP Library'!L9:L1008 ) - $K$11 ) / $K$4, $K$7 )</f>
        <v>11</v>
      </c>
      <c r="L6" s="18">
        <f>ROUND(( MAX( 'SIP Library'!M9:M1008 ) - $L$11 ) / $L$4, $L$7 )</f>
        <v>32</v>
      </c>
      <c r="M6" s="18">
        <f>ROUND(( MAX( 'SIP Library'!N9:N1008 ) - $M$11 ) / $M$4, $M$7 )</f>
        <v>26</v>
      </c>
      <c r="N6" s="18">
        <f>ROUND(( MAX( F_Div_A ) - $N$11 ) / $N$4, $N$7 )</f>
        <v>1.5</v>
      </c>
      <c r="O6" s="18">
        <f>ROUND(( MAX( F_Div_B ) - $O$11 ) / $O$4, $O$7 )</f>
        <v>1.2</v>
      </c>
      <c r="P6" s="18">
        <f>ROUND(( MAX( F_Total ) - $P$11 ) / $P$4, $P$7 )</f>
        <v>1.9</v>
      </c>
      <c r="Q6" s="18">
        <f>ROUND(( MAX( S_Div_A ) - $Q$11 ) / $Q$4, $Q$7 )</f>
        <v>1.9</v>
      </c>
      <c r="R6" s="18">
        <f>ROUND(( MAX( S_Div_B ) - $R$11 ) / $R$4, $R$7 )</f>
        <v>1.9</v>
      </c>
      <c r="S6" s="18">
        <f>ROUND(( MAX( S_Total ) - $S$11 ) / $S$4, $S$7 )</f>
        <v>2.7</v>
      </c>
      <c r="T6" s="18">
        <f>ROUND(( MAX( R_Div_A ) - $T$11 ) / $T$4, $T$7 )</f>
        <v>50</v>
      </c>
      <c r="U6" s="18">
        <f>ROUND(( MAX( R_Div_B ) - $U$11 ) / $U$4, $U$7 )</f>
        <v>33</v>
      </c>
      <c r="V6" s="18">
        <f>ROUND(( MAX( R_Total ) - $V$11 ) / $V$4, $V$7 )</f>
        <v>47</v>
      </c>
    </row>
    <row r="7" spans="1:22" x14ac:dyDescent="0.35">
      <c r="A7" t="s">
        <v>37</v>
      </c>
      <c r="B7" s="18">
        <v>1</v>
      </c>
      <c r="C7" s="18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0</v>
      </c>
      <c r="K7" s="18">
        <v>0</v>
      </c>
      <c r="L7" s="18">
        <v>0</v>
      </c>
      <c r="M7" s="18">
        <v>0</v>
      </c>
      <c r="N7" s="18">
        <v>1</v>
      </c>
      <c r="O7" s="18">
        <v>1</v>
      </c>
      <c r="P7" s="18">
        <v>1</v>
      </c>
      <c r="Q7" s="18">
        <v>1</v>
      </c>
      <c r="R7" s="18">
        <v>1</v>
      </c>
      <c r="S7" s="18">
        <v>1</v>
      </c>
      <c r="T7" s="18">
        <v>0</v>
      </c>
      <c r="U7" s="18">
        <v>0</v>
      </c>
      <c r="V7" s="18">
        <v>0</v>
      </c>
    </row>
    <row r="8" spans="1:22" x14ac:dyDescent="0.35">
      <c r="A8" t="s">
        <v>38</v>
      </c>
      <c r="B8" s="18">
        <v>1</v>
      </c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</row>
    <row r="9" spans="1:22" x14ac:dyDescent="0.35">
      <c r="A9" t="s">
        <v>39</v>
      </c>
      <c r="B9" s="18" t="b">
        <v>0</v>
      </c>
      <c r="C9" s="18" t="b">
        <v>0</v>
      </c>
      <c r="D9" s="18" t="b">
        <v>0</v>
      </c>
      <c r="E9" s="18" t="b">
        <v>0</v>
      </c>
      <c r="F9" s="18" t="b">
        <v>0</v>
      </c>
      <c r="G9" s="18" t="b">
        <v>0</v>
      </c>
      <c r="H9" s="18" t="b">
        <v>0</v>
      </c>
      <c r="I9" s="18" t="b">
        <v>0</v>
      </c>
      <c r="J9" s="18" t="b">
        <v>0</v>
      </c>
      <c r="K9" s="18" t="b">
        <v>0</v>
      </c>
      <c r="L9" s="18" t="b">
        <v>0</v>
      </c>
      <c r="M9" s="18" t="b">
        <v>0</v>
      </c>
      <c r="N9" s="18" t="b">
        <v>0</v>
      </c>
      <c r="O9" s="18" t="b">
        <v>0</v>
      </c>
      <c r="P9" s="18" t="b">
        <v>0</v>
      </c>
      <c r="Q9" s="18" t="b">
        <v>0</v>
      </c>
      <c r="R9" s="18" t="b">
        <v>0</v>
      </c>
      <c r="S9" s="18" t="b">
        <v>0</v>
      </c>
      <c r="T9" s="18" t="b">
        <v>0</v>
      </c>
      <c r="U9" s="18" t="b">
        <v>0</v>
      </c>
      <c r="V9" s="18" t="b">
        <v>0</v>
      </c>
    </row>
    <row r="10" spans="1:22" x14ac:dyDescent="0.35">
      <c r="A10" t="s">
        <v>40</v>
      </c>
      <c r="B10" s="18" t="str">
        <f t="shared" ref="B10:M10" si="0">IF( AND( B9, B8 &gt; 1 ), MID( TEXT( B8, "#,##0" ), IF( MOD( LEN( TEXT( B8, "0" )), 3 ) = 1, 3, 2), 100 ) &amp; "s", "" )</f>
        <v/>
      </c>
      <c r="C10" s="18" t="str">
        <f t="shared" si="0"/>
        <v/>
      </c>
      <c r="D10" s="18" t="str">
        <f t="shared" si="0"/>
        <v/>
      </c>
      <c r="E10" s="18" t="str">
        <f t="shared" si="0"/>
        <v/>
      </c>
      <c r="F10" s="18" t="str">
        <f t="shared" si="0"/>
        <v/>
      </c>
      <c r="G10" s="18" t="str">
        <f t="shared" si="0"/>
        <v/>
      </c>
      <c r="H10" s="18" t="str">
        <f t="shared" si="0"/>
        <v/>
      </c>
      <c r="I10" s="18" t="str">
        <f t="shared" si="0"/>
        <v/>
      </c>
      <c r="J10" s="18" t="str">
        <f t="shared" si="0"/>
        <v/>
      </c>
      <c r="K10" s="18" t="str">
        <f t="shared" si="0"/>
        <v/>
      </c>
      <c r="L10" s="18" t="str">
        <f t="shared" si="0"/>
        <v/>
      </c>
      <c r="M10" s="18" t="str">
        <f t="shared" si="0"/>
        <v/>
      </c>
      <c r="N10" s="18" t="str">
        <f t="shared" ref="N10:P10" si="1">IF( AND( N9, N8 &gt; 1 ), MID( TEXT( N8, "#,##0" ), IF( MOD( LEN( TEXT( N8, "0" )), 3 ) = 1, 3, 2), 100 ) &amp; "s", "" )</f>
        <v/>
      </c>
      <c r="O10" s="18" t="str">
        <f t="shared" si="1"/>
        <v/>
      </c>
      <c r="P10" s="18" t="str">
        <f t="shared" si="1"/>
        <v/>
      </c>
      <c r="Q10" s="18" t="str">
        <f t="shared" ref="Q10:V10" si="2">IF( AND( Q9, Q8 &gt; 1 ), MID( TEXT( Q8, "#,##0" ), IF( MOD( LEN( TEXT( Q8, "0" )), 3 ) = 1, 3, 2), 100 ) &amp; "s", "" )</f>
        <v/>
      </c>
      <c r="R10" s="18" t="str">
        <f t="shared" si="2"/>
        <v/>
      </c>
      <c r="S10" s="18" t="str">
        <f t="shared" si="2"/>
        <v/>
      </c>
      <c r="T10" s="18" t="str">
        <f t="shared" si="2"/>
        <v/>
      </c>
      <c r="U10" s="18" t="str">
        <f t="shared" si="2"/>
        <v/>
      </c>
      <c r="V10" s="18" t="str">
        <f t="shared" si="2"/>
        <v/>
      </c>
    </row>
    <row r="11" spans="1:22" x14ac:dyDescent="0.35">
      <c r="A11" t="s">
        <v>41</v>
      </c>
      <c r="B11" s="18">
        <f>ROUND( MIN( 'SIP Library'!C9:C1008 ), $B$7 - LOG( $B$8 )) - IF( $B$2, 1, 0 )</f>
        <v>5.9</v>
      </c>
      <c r="C11" s="18">
        <f>ROUND( MIN( 'SIP Library'!D9:D1008 ), $C$7 - LOG( $C$8 )) - IF( $C$2, 1, 0 )</f>
        <v>5.5</v>
      </c>
      <c r="D11" s="18">
        <f>ROUND( MIN( 'SIP Library'!E9:E1008 ), $D$7 - LOG( $D$8 )) - IF( $D$2, 1, 0 )</f>
        <v>5</v>
      </c>
      <c r="E11" s="18">
        <f>ROUND( MIN( 'SIP Library'!F9:F1008 ), $E$7 - LOG( $E$8 )) - IF( $E$2, 1, 0 )</f>
        <v>5</v>
      </c>
      <c r="F11" s="18">
        <f>ROUND( MIN( 'SIP Library'!G9:G1008 ), $F$7 - LOG( $F$8 )) - IF( $F$2, 1, 0 )</f>
        <v>0</v>
      </c>
      <c r="G11" s="18">
        <f>ROUND( MIN( 'SIP Library'!H9:H1008 ), $G$7 - LOG( $G$8 )) - IF( $G$2, 1, 0 )</f>
        <v>0</v>
      </c>
      <c r="H11" s="18">
        <f>ROUND( MIN( 'SIP Library'!I9:I1008 ), $H$7 - LOG( $H$8 )) - IF( $H$2, 1, 0 )</f>
        <v>0</v>
      </c>
      <c r="I11" s="18">
        <f>ROUND( MIN( 'SIP Library'!J9:J1008 ), $I$7 - LOG( $I$8 )) - IF( $I$2, 1, 0 )</f>
        <v>0</v>
      </c>
      <c r="J11" s="18">
        <f>ROUND( MIN( 'SIP Library'!K9:K1008 ), $J$7 - LOG( $J$8 )) - IF( $J$2, 1, 0 )</f>
        <v>29</v>
      </c>
      <c r="K11" s="18">
        <f>ROUND( MIN( 'SIP Library'!L9:L1008 ), $K$7 - LOG( $K$8 )) - IF( $K$2, 1, 0 )</f>
        <v>9</v>
      </c>
      <c r="L11" s="18">
        <f>ROUND( MIN( 'SIP Library'!M9:M1008 ), $L$7 - LOG( $L$8 )) - IF( $L$2, 1, 0 )</f>
        <v>19</v>
      </c>
      <c r="M11" s="18">
        <f>ROUND( MIN( 'SIP Library'!N9:N1008 ), $M$7 - LOG( $M$8 )) - IF( $M$2, 1, 0 )</f>
        <v>10</v>
      </c>
      <c r="N11" s="18">
        <f>ROUND( MIN( F_Div_A ), $N$7 - LOG( $N$8 )) - IF( $N$2, 1, 0 )</f>
        <v>12.9</v>
      </c>
      <c r="O11" s="18">
        <f>ROUND( MIN( F_Div_B ), $O$7 - LOG( $O$8 )) - IF( $O$2, 1, 0 )</f>
        <v>10.7</v>
      </c>
      <c r="P11" s="18">
        <f>ROUND( MIN( F_Total ), $P$7 - LOG( $P$8 )) - IF( $P$2, 1, 0 )</f>
        <v>27.8</v>
      </c>
      <c r="Q11" s="18">
        <f>ROUND( MIN( S_Div_A ), $Q$7 - LOG( $Q$8 )) - IF( $Q$2, 1, 0 )</f>
        <v>0</v>
      </c>
      <c r="R11" s="18">
        <f>ROUND( MIN( S_Div_B ), $R$7 - LOG( $R$8 )) - IF( $R$2, 1, 0 )</f>
        <v>2</v>
      </c>
      <c r="S11" s="18">
        <f>ROUND( MIN( S_Total ), $S$7 - LOG( $S$8 )) - IF( $S$2, 1, 0 )</f>
        <v>8</v>
      </c>
      <c r="T11" s="18">
        <f>ROUND( MIN( R_Div_A ), $T$7 - LOG( $T$8 )) - IF( $T$2, 1, 0 )</f>
        <v>64</v>
      </c>
      <c r="U11" s="18">
        <f>ROUND( MIN( R_Div_B ), $U$7 - LOG( $U$8 )) - IF( $U$2, 1, 0 )</f>
        <v>57</v>
      </c>
      <c r="V11" s="18">
        <f>ROUND( MIN( R_Total ), $V$7 - LOG( $V$8 )) - IF( $V$2, 1, 0 )</f>
        <v>168</v>
      </c>
    </row>
    <row r="12" spans="1:22" x14ac:dyDescent="0.35">
      <c r="A12" s="14" t="s">
        <v>42</v>
      </c>
      <c r="B12" s="14">
        <f>ROUND( $B$11 + $B$6, $B$7 - LOG( $B$8 ))</f>
        <v>7.3</v>
      </c>
      <c r="C12" s="14">
        <f>ROUND( $C$11 + $C$6, $C$7 - LOG( $C$8 ))</f>
        <v>6.3</v>
      </c>
      <c r="D12" s="14">
        <f>ROUND( $D$11 + $D$6, $D$7 - LOG( $D$8 ))</f>
        <v>6</v>
      </c>
      <c r="E12" s="14">
        <f>ROUND( $E$11 + $E$6, $E$7 - LOG( $E$8 ))</f>
        <v>5.5</v>
      </c>
      <c r="F12" s="14">
        <f>ROUND( $F$11 + $F$6, $F$7 - LOG( $F$8 ))</f>
        <v>1.3</v>
      </c>
      <c r="G12" s="14">
        <f>ROUND( $G$11 + $G$6, $G$7 - LOG( $G$8 ))</f>
        <v>1</v>
      </c>
      <c r="H12" s="14">
        <f>ROUND( $H$11 + $H$6, $H$7 - LOG( $H$8 ))</f>
        <v>1.4</v>
      </c>
      <c r="I12" s="14">
        <f>ROUND( $I$11 + $I$6, $I$7 - LOG( $I$8 ))</f>
        <v>1.2</v>
      </c>
      <c r="J12" s="14">
        <f>ROUND( $J$11 + $J$6, $J$7 - LOG( $J$8 ))</f>
        <v>80</v>
      </c>
      <c r="K12" s="14">
        <f>ROUND( $K$11 + $K$6, $K$7 - LOG( $K$8 ))</f>
        <v>20</v>
      </c>
      <c r="L12" s="14">
        <f>ROUND( $L$11 + $L$6, $L$7 - LOG( $L$8 ))</f>
        <v>51</v>
      </c>
      <c r="M12" s="14">
        <f>ROUND( $M$11 + $M$6, $M$7 - LOG( $M$8 ))</f>
        <v>36</v>
      </c>
      <c r="N12" s="14">
        <f>ROUND( $N$11 + $N$6, $N$7 - LOG( $N$8 ))</f>
        <v>14.4</v>
      </c>
      <c r="O12" s="14">
        <f>ROUND( $O$11 + $O$6, $O$7 - LOG( $O$8 ))</f>
        <v>11.9</v>
      </c>
      <c r="P12" s="14">
        <f>ROUND( $P$11 + $P$6, $P$7 - LOG( $P$8 ))</f>
        <v>29.7</v>
      </c>
      <c r="Q12" s="14">
        <f>ROUND( $Q$11 + $Q$6, $Q$7 - LOG( $Q$8 ))</f>
        <v>1.9</v>
      </c>
      <c r="R12" s="14">
        <f>ROUND( $R$11 + $R$6, $R$7 - LOG( $R$8 ))</f>
        <v>3.9</v>
      </c>
      <c r="S12" s="14">
        <f>ROUND( $S$11 + $S$6, $S$7 - LOG( $S$8 ))</f>
        <v>10.7</v>
      </c>
      <c r="T12" s="14">
        <f>ROUND( $T$11 + $T$6, $T$7 - LOG( $T$8 ))</f>
        <v>114</v>
      </c>
      <c r="U12" s="14">
        <f>ROUND( $U$11 + $U$6, $U$7 - LOG( $U$8 ))</f>
        <v>90</v>
      </c>
      <c r="V12" s="14">
        <f>ROUND( $V$11 + $V$6, $V$7 - LOG( $V$8 ))</f>
        <v>215</v>
      </c>
    </row>
    <row r="13" spans="1:22" x14ac:dyDescent="0.35">
      <c r="A13" s="15" t="s">
        <v>43</v>
      </c>
      <c r="B13" s="14">
        <f>ROUND( $B$12 + $B$6, $B$7 - LOG( $B$8 ))</f>
        <v>8.6999999999999993</v>
      </c>
      <c r="C13" s="14">
        <f>ROUND( $C$12 + $C$6, $C$7 - LOG( $C$8 ))</f>
        <v>7.1</v>
      </c>
      <c r="D13" s="14">
        <f>ROUND( $D$12 + $D$6, $D$7 - LOG( $D$8 ))</f>
        <v>7</v>
      </c>
      <c r="E13" s="14">
        <f>ROUND( $E$12 + $E$6, $E$7 - LOG( $E$8 ))</f>
        <v>6</v>
      </c>
      <c r="F13" s="14">
        <f>ROUND( $F$12 + $F$6, $F$7 - LOG( $F$8 ))</f>
        <v>2.6</v>
      </c>
      <c r="G13" s="14">
        <f>ROUND( $G$12 + $G$6, $G$7 - LOG( $G$8 ))</f>
        <v>2</v>
      </c>
      <c r="H13" s="14">
        <f>ROUND( $H$12 + $H$6, $H$7 - LOG( $H$8 ))</f>
        <v>2.8</v>
      </c>
      <c r="I13" s="14">
        <f>ROUND( $I$12 + $I$6, $I$7 - LOG( $I$8 ))</f>
        <v>2.4</v>
      </c>
      <c r="J13" s="14">
        <f>ROUND( $J$12 + $J$6, $J$7 - LOG( $J$8 ))</f>
        <v>131</v>
      </c>
      <c r="K13" s="14">
        <f>ROUND( $K$12 + $K$6, $K$7 - LOG( $K$8 ))</f>
        <v>31</v>
      </c>
      <c r="L13" s="14">
        <f>ROUND( $L$12 + $L$6, $L$7 - LOG( $L$8 ))</f>
        <v>83</v>
      </c>
      <c r="M13" s="14">
        <f>ROUND( $M$12 + $M$6, $M$7 - LOG( $M$8 ))</f>
        <v>62</v>
      </c>
      <c r="N13" s="14">
        <f>ROUND( $N$12 + $N$6, $N$7 - LOG( $N$8 ))</f>
        <v>15.9</v>
      </c>
      <c r="O13" s="14">
        <f>ROUND( $O$12 + $O$6, $O$7 - LOG( $O$8 ))</f>
        <v>13.1</v>
      </c>
      <c r="P13" s="14">
        <f>ROUND( $P$12 + $P$6, $P$7 - LOG( $P$8 ))</f>
        <v>31.6</v>
      </c>
      <c r="Q13" s="14">
        <f>ROUND( $Q$12 + $Q$6, $Q$7 - LOG( $Q$8 ))</f>
        <v>3.8</v>
      </c>
      <c r="R13" s="14">
        <f>ROUND( $R$12 + $R$6, $R$7 - LOG( $R$8 ))</f>
        <v>5.8</v>
      </c>
      <c r="S13" s="14">
        <f>ROUND( $S$12 + $S$6, $S$7 - LOG( $S$8 ))</f>
        <v>13.4</v>
      </c>
      <c r="T13" s="14">
        <f>ROUND( $T$12 + $T$6, $T$7 - LOG( $T$8 ))</f>
        <v>164</v>
      </c>
      <c r="U13" s="14">
        <f>ROUND( $U$12 + $U$6, $U$7 - LOG( $U$8 ))</f>
        <v>123</v>
      </c>
      <c r="V13" s="14">
        <f>ROUND( $V$12 + $V$6, $V$7 - LOG( $V$8 ))</f>
        <v>262</v>
      </c>
    </row>
    <row r="14" spans="1:22" x14ac:dyDescent="0.35">
      <c r="A14" s="16" t="s">
        <v>44</v>
      </c>
      <c r="B14" s="14">
        <f>ROUND( $B$13 + $B$6, $B$7 - LOG( $B$8 ))</f>
        <v>10.1</v>
      </c>
      <c r="C14" s="14">
        <f>ROUND( $C$13 + $C$6, $C$7 - LOG( $C$8 ))</f>
        <v>7.9</v>
      </c>
      <c r="D14" s="14">
        <f>ROUND( $D$13 + $D$6, $D$7 - LOG( $D$8 ))</f>
        <v>8</v>
      </c>
      <c r="E14" s="14">
        <f>ROUND( $E$13 + $E$6, $E$7 - LOG( $E$8 ))</f>
        <v>6.5</v>
      </c>
      <c r="F14" s="14">
        <f>ROUND( $F$13 + $F$6, $F$7 - LOG( $F$8 ))</f>
        <v>3.9</v>
      </c>
      <c r="G14" s="14">
        <f>ROUND( $G$13 + $G$6, $G$7 - LOG( $G$8 ))</f>
        <v>3</v>
      </c>
      <c r="H14" s="14">
        <f>ROUND( $H$13 + $H$6, $H$7 - LOG( $H$8 ))</f>
        <v>4.2</v>
      </c>
      <c r="I14" s="14">
        <f>ROUND( $I$13 + $I$6, $I$7 - LOG( $I$8 ))</f>
        <v>3.6</v>
      </c>
      <c r="J14" s="14">
        <f>ROUND( $J$13 + $J$6, $J$7 - LOG( $J$8 ))</f>
        <v>182</v>
      </c>
      <c r="K14" s="14">
        <f>ROUND( $K$13 + $K$6, $K$7 - LOG( $K$8 ))</f>
        <v>42</v>
      </c>
      <c r="L14" s="14">
        <f>ROUND( $L$13 + $L$6, $L$7 - LOG( $L$8 ))</f>
        <v>115</v>
      </c>
      <c r="M14" s="14">
        <f>ROUND( $M$13 + $M$6, $M$7 - LOG( $M$8 ))</f>
        <v>88</v>
      </c>
      <c r="N14" s="14">
        <f>ROUND( $N$13 + $N$6, $N$7 - LOG( $N$8 ))</f>
        <v>17.399999999999999</v>
      </c>
      <c r="O14" s="14">
        <f>ROUND( $O$13 + $O$6, $O$7 - LOG( $O$8 ))</f>
        <v>14.3</v>
      </c>
      <c r="P14" s="14">
        <f>ROUND( $P$13 + $P$6, $P$7 - LOG( $P$8 ))</f>
        <v>33.5</v>
      </c>
      <c r="Q14" s="14">
        <f>ROUND( $Q$13 + $Q$6, $Q$7 - LOG( $Q$8 ))</f>
        <v>5.7</v>
      </c>
      <c r="R14" s="14">
        <f>ROUND( $R$13 + $R$6, $R$7 - LOG( $R$8 ))</f>
        <v>7.7</v>
      </c>
      <c r="S14" s="14">
        <f>ROUND( $S$13 + $S$6, $S$7 - LOG( $S$8 ))</f>
        <v>16.100000000000001</v>
      </c>
      <c r="T14" s="14">
        <f>ROUND( $T$13 + $T$6, $T$7 - LOG( $T$8 ))</f>
        <v>214</v>
      </c>
      <c r="U14" s="14">
        <f>ROUND( $U$13 + $U$6, $U$7 - LOG( $U$8 ))</f>
        <v>156</v>
      </c>
      <c r="V14" s="14">
        <f>ROUND( $V$13 + $V$6, $V$7 - LOG( $V$8 ))</f>
        <v>309</v>
      </c>
    </row>
    <row r="15" spans="1:22" x14ac:dyDescent="0.35">
      <c r="A15" s="17" t="s">
        <v>45</v>
      </c>
      <c r="B15" s="14">
        <f>ROUND( $B$14 + $B$6, $B$7 - LOG( $B$8 ))</f>
        <v>11.5</v>
      </c>
      <c r="C15" s="14">
        <f>ROUND( $C$14 + $C$6, $C$7 - LOG( $C$8 ))</f>
        <v>8.6999999999999993</v>
      </c>
      <c r="D15" s="14">
        <f>ROUND( $D$14 + $D$6, $D$7 - LOG( $D$8 ))</f>
        <v>9</v>
      </c>
      <c r="E15" s="14">
        <f>ROUND( $E$14 + $E$6, $E$7 - LOG( $E$8 ))</f>
        <v>7</v>
      </c>
      <c r="F15" s="14">
        <f>ROUND( $F$14 + $F$6, $F$7 - LOG( $F$8 ))</f>
        <v>5.2</v>
      </c>
      <c r="G15" s="14">
        <f>ROUND( $G$14 + $G$6, $G$7 - LOG( $G$8 ))</f>
        <v>4</v>
      </c>
      <c r="H15" s="14">
        <f>ROUND( $H$14 + $H$6, $H$7 - LOG( $H$8 ))</f>
        <v>5.6</v>
      </c>
      <c r="I15" s="14">
        <f>ROUND( $I$14 + $I$6, $I$7 - LOG( $I$8 ))</f>
        <v>4.8</v>
      </c>
      <c r="J15" s="14">
        <f>ROUND( $J$14 + $J$6, $J$7 - LOG( $J$8 ))</f>
        <v>233</v>
      </c>
      <c r="K15" s="14">
        <f>ROUND( $K$14 + $K$6, $K$7 - LOG( $K$8 ))</f>
        <v>53</v>
      </c>
      <c r="L15" s="14">
        <f>ROUND( $L$14 + $L$6, $L$7 - LOG( $L$8 ))</f>
        <v>147</v>
      </c>
      <c r="M15" s="14">
        <f>ROUND( $M$14 + $M$6, $M$7 - LOG( $M$8 ))</f>
        <v>114</v>
      </c>
      <c r="N15" s="14">
        <f>ROUND( $N$14 + $N$6, $N$7 - LOG( $N$8 ))</f>
        <v>18.899999999999999</v>
      </c>
      <c r="O15" s="14">
        <f>ROUND( $O$14 + $O$6, $O$7 - LOG( $O$8 ))</f>
        <v>15.5</v>
      </c>
      <c r="P15" s="14">
        <f>ROUND( $P$14 + $P$6, $P$7 - LOG( $P$8 ))</f>
        <v>35.4</v>
      </c>
      <c r="Q15" s="14">
        <f>ROUND( $Q$14 + $Q$6, $Q$7 - LOG( $Q$8 ))</f>
        <v>7.6</v>
      </c>
      <c r="R15" s="14">
        <f>ROUND( $R$14 + $R$6, $R$7 - LOG( $R$8 ))</f>
        <v>9.6</v>
      </c>
      <c r="S15" s="14">
        <f>ROUND( $S$14 + $S$6, $S$7 - LOG( $S$8 ))</f>
        <v>18.8</v>
      </c>
      <c r="T15" s="14">
        <f>ROUND( $T$14 + $T$6, $T$7 - LOG( $T$8 ))</f>
        <v>264</v>
      </c>
      <c r="U15" s="14">
        <f>ROUND( $U$14 + $U$6, $U$7 - LOG( $U$8 ))</f>
        <v>189</v>
      </c>
      <c r="V15" s="14">
        <f>ROUND( $V$14 + $V$6, $V$7 - LOG( $V$8 ))</f>
        <v>356</v>
      </c>
    </row>
    <row r="16" spans="1:22" x14ac:dyDescent="0.35">
      <c r="B16" s="14">
        <f>ROUND( $B$15 + $B$6, $B$7 - LOG( $B$8 ))</f>
        <v>12.9</v>
      </c>
      <c r="C16" s="14">
        <f>ROUND( $C$15 + $C$6, $C$7 - LOG( $C$8 ))</f>
        <v>9.5</v>
      </c>
      <c r="D16" s="14">
        <f>ROUND( $D$15 + $D$6, $D$7 - LOG( $D$8 ))</f>
        <v>10</v>
      </c>
      <c r="E16" s="14">
        <f>ROUND( $E$15 + $E$6, $E$7 - LOG( $E$8 ))</f>
        <v>7.5</v>
      </c>
      <c r="F16" s="14">
        <f>ROUND( $F$15 + $F$6, $F$7 - LOG( $F$8 ))</f>
        <v>6.5</v>
      </c>
      <c r="G16" s="14">
        <f>ROUND( $G$15 + $G$6, $G$7 - LOG( $G$8 ))</f>
        <v>5</v>
      </c>
      <c r="H16" s="14">
        <f>ROUND( $H$15 + $H$6, $H$7 - LOG( $H$8 ))</f>
        <v>7</v>
      </c>
      <c r="I16" s="14">
        <f>ROUND( $I$15 + $I$6, $I$7 - LOG( $I$8 ))</f>
        <v>6</v>
      </c>
      <c r="J16" s="14">
        <f>ROUND( $J$15 + $J$6, $J$7 - LOG( $J$8 ))</f>
        <v>284</v>
      </c>
      <c r="K16" s="14">
        <f>ROUND( $K$15 + $K$6, $K$7 - LOG( $K$8 ))</f>
        <v>64</v>
      </c>
      <c r="L16" s="14">
        <f>ROUND( $L$15 + $L$6, $L$7 - LOG( $L$8 ))</f>
        <v>179</v>
      </c>
      <c r="M16" s="14">
        <f>ROUND( $M$15 + $M$6, $M$7 - LOG( $M$8 ))</f>
        <v>140</v>
      </c>
      <c r="N16" s="14">
        <f>ROUND( $N$15 + $N$6, $N$7 - LOG( $N$8 ))</f>
        <v>20.399999999999999</v>
      </c>
      <c r="O16" s="14">
        <f>ROUND( $O$15 + $O$6, $O$7 - LOG( $O$8 ))</f>
        <v>16.7</v>
      </c>
      <c r="P16" s="14">
        <f>ROUND( $P$15 + $P$6, $P$7 - LOG( $P$8 ))</f>
        <v>37.299999999999997</v>
      </c>
      <c r="Q16" s="14">
        <f>ROUND( $Q$15 + $Q$6, $Q$7 - LOG( $Q$8 ))</f>
        <v>9.5</v>
      </c>
      <c r="R16" s="14">
        <f>ROUND( $R$15 + $R$6, $R$7 - LOG( $R$8 ))</f>
        <v>11.5</v>
      </c>
      <c r="S16" s="14">
        <f>ROUND( $S$15 + $S$6, $S$7 - LOG( $S$8 ))</f>
        <v>21.5</v>
      </c>
      <c r="T16" s="14">
        <f>ROUND( $T$15 + $T$6, $T$7 - LOG( $T$8 ))</f>
        <v>314</v>
      </c>
      <c r="U16" s="14">
        <f>ROUND( $U$15 + $U$6, $U$7 - LOG( $U$8 ))</f>
        <v>222</v>
      </c>
      <c r="V16" s="14">
        <f>ROUND( $V$15 + $V$6, $V$7 - LOG( $V$8 ))</f>
        <v>403</v>
      </c>
    </row>
    <row r="17" spans="2:22" x14ac:dyDescent="0.35">
      <c r="B17" s="14">
        <f>ROUND( $B$16 + $B$6, $B$7 - LOG( $B$8 ))</f>
        <v>14.3</v>
      </c>
      <c r="C17" s="14">
        <f>ROUND( $C$16 + $C$6, $C$7 - LOG( $C$8 ))</f>
        <v>10.3</v>
      </c>
      <c r="D17" s="14">
        <f>ROUND( $D$16 + $D$6, $D$7 - LOG( $D$8 ))</f>
        <v>11</v>
      </c>
      <c r="E17" s="14">
        <f>ROUND( $E$16 + $E$6, $E$7 - LOG( $E$8 ))</f>
        <v>8</v>
      </c>
      <c r="F17" s="14">
        <f>ROUND( $F$16 + $F$6, $F$7 - LOG( $F$8 ))</f>
        <v>7.8</v>
      </c>
      <c r="G17" s="14">
        <f>ROUND( $G$16 + $G$6, $G$7 - LOG( $G$8 ))</f>
        <v>6</v>
      </c>
      <c r="H17" s="14">
        <f>ROUND( $H$16 + $H$6, $H$7 - LOG( $H$8 ))</f>
        <v>8.4</v>
      </c>
      <c r="I17" s="14">
        <f>ROUND( $I$16 + $I$6, $I$7 - LOG( $I$8 ))</f>
        <v>7.2</v>
      </c>
      <c r="J17" s="14">
        <f>ROUND( $J$16 + $J$6, $J$7 - LOG( $J$8 ))</f>
        <v>335</v>
      </c>
      <c r="K17" s="14">
        <f>ROUND( $K$16 + $K$6, $K$7 - LOG( $K$8 ))</f>
        <v>75</v>
      </c>
      <c r="L17" s="14">
        <f>ROUND( $L$16 + $L$6, $L$7 - LOG( $L$8 ))</f>
        <v>211</v>
      </c>
      <c r="M17" s="14">
        <f>ROUND( $M$16 + $M$6, $M$7 - LOG( $M$8 ))</f>
        <v>166</v>
      </c>
      <c r="N17" s="14">
        <f>ROUND( $N$16 + $N$6, $N$7 - LOG( $N$8 ))</f>
        <v>21.9</v>
      </c>
      <c r="O17" s="14">
        <f>ROUND( $O$16 + $O$6, $O$7 - LOG( $O$8 ))</f>
        <v>17.899999999999999</v>
      </c>
      <c r="P17" s="14">
        <f>ROUND( $P$16 + $P$6, $P$7 - LOG( $P$8 ))</f>
        <v>39.200000000000003</v>
      </c>
      <c r="Q17" s="14">
        <f>ROUND( $Q$16 + $Q$6, $Q$7 - LOG( $Q$8 ))</f>
        <v>11.4</v>
      </c>
      <c r="R17" s="14">
        <f>ROUND( $R$16 + $R$6, $R$7 - LOG( $R$8 ))</f>
        <v>13.4</v>
      </c>
      <c r="S17" s="14">
        <f>ROUND( $S$16 + $S$6, $S$7 - LOG( $S$8 ))</f>
        <v>24.2</v>
      </c>
      <c r="T17" s="14">
        <f>ROUND( $T$16 + $T$6, $T$7 - LOG( $T$8 ))</f>
        <v>364</v>
      </c>
      <c r="U17" s="14">
        <f>ROUND( $U$16 + $U$6, $U$7 - LOG( $U$8 ))</f>
        <v>255</v>
      </c>
      <c r="V17" s="14">
        <f>ROUND( $V$16 + $V$6, $V$7 - LOG( $V$8 ))</f>
        <v>450</v>
      </c>
    </row>
    <row r="18" spans="2:22" x14ac:dyDescent="0.35">
      <c r="B18" s="14">
        <f>ROUND( $B$17 + $B$6, $B$7 - LOG( $B$8 ))</f>
        <v>15.7</v>
      </c>
      <c r="C18" s="14">
        <f>ROUND( $C$17 + $C$6, $C$7 - LOG( $C$8 ))</f>
        <v>11.1</v>
      </c>
      <c r="D18" s="14">
        <f>ROUND( $D$17 + $D$6, $D$7 - LOG( $D$8 ))</f>
        <v>12</v>
      </c>
      <c r="E18" s="14">
        <f>ROUND( $E$17 + $E$6, $E$7 - LOG( $E$8 ))</f>
        <v>8.5</v>
      </c>
      <c r="F18" s="14">
        <f>ROUND( $F$17 + $F$6, $F$7 - LOG( $F$8 ))</f>
        <v>9.1</v>
      </c>
      <c r="G18" s="14">
        <f>ROUND( $G$17 + $G$6, $G$7 - LOG( $G$8 ))</f>
        <v>7</v>
      </c>
      <c r="H18" s="14">
        <f>ROUND( $H$17 + $H$6, $H$7 - LOG( $H$8 ))</f>
        <v>9.8000000000000007</v>
      </c>
      <c r="I18" s="14">
        <f>ROUND( $I$17 + $I$6, $I$7 - LOG( $I$8 ))</f>
        <v>8.4</v>
      </c>
      <c r="J18" s="14">
        <f>ROUND( $J$17 + $J$6, $J$7 - LOG( $J$8 ))</f>
        <v>386</v>
      </c>
      <c r="K18" s="14">
        <f>ROUND( $K$17 + $K$6, $K$7 - LOG( $K$8 ))</f>
        <v>86</v>
      </c>
      <c r="L18" s="14">
        <f>ROUND( $L$17 + $L$6, $L$7 - LOG( $L$8 ))</f>
        <v>243</v>
      </c>
      <c r="M18" s="14">
        <f>ROUND( $M$17 + $M$6, $M$7 - LOG( $M$8 ))</f>
        <v>192</v>
      </c>
      <c r="N18" s="14">
        <f>ROUND( $N$17 + $N$6, $N$7 - LOG( $N$8 ))</f>
        <v>23.4</v>
      </c>
      <c r="O18" s="14">
        <f>ROUND( $O$17 + $O$6, $O$7 - LOG( $O$8 ))</f>
        <v>19.100000000000001</v>
      </c>
      <c r="P18" s="14">
        <f>ROUND( $P$17 + $P$6, $P$7 - LOG( $P$8 ))</f>
        <v>41.1</v>
      </c>
      <c r="Q18" s="14">
        <f>ROUND( $Q$17 + $Q$6, $Q$7 - LOG( $Q$8 ))</f>
        <v>13.3</v>
      </c>
      <c r="R18" s="14">
        <f>ROUND( $R$17 + $R$6, $R$7 - LOG( $R$8 ))</f>
        <v>15.3</v>
      </c>
      <c r="S18" s="14">
        <f>ROUND( $S$17 + $S$6, $S$7 - LOG( $S$8 ))</f>
        <v>26.9</v>
      </c>
      <c r="T18" s="14">
        <f>ROUND( $T$17 + $T$6, $T$7 - LOG( $T$8 ))</f>
        <v>414</v>
      </c>
      <c r="U18" s="14">
        <f>ROUND( $U$17 + $U$6, $U$7 - LOG( $U$8 ))</f>
        <v>288</v>
      </c>
      <c r="V18" s="14">
        <f>ROUND( $V$17 + $V$6, $V$7 - LOG( $V$8 ))</f>
        <v>497</v>
      </c>
    </row>
    <row r="19" spans="2:22" x14ac:dyDescent="0.35">
      <c r="B19" s="14">
        <f>ROUND( $B$18 + $B$6, $B$7 - LOG( $B$8 ))</f>
        <v>17.100000000000001</v>
      </c>
      <c r="C19" s="14">
        <f>ROUND( $C$18 + $C$6, $C$7 - LOG( $C$8 ))</f>
        <v>11.9</v>
      </c>
      <c r="D19" s="14">
        <f>ROUND( $D$18 + $D$6, $D$7 - LOG( $D$8 ))</f>
        <v>13</v>
      </c>
      <c r="E19" s="14">
        <f>ROUND( $E$18 + $E$6, $E$7 - LOG( $E$8 ))</f>
        <v>9</v>
      </c>
      <c r="F19" s="14">
        <f>ROUND( $F$18 + $F$6, $F$7 - LOG( $F$8 ))</f>
        <v>10.4</v>
      </c>
      <c r="G19" s="14">
        <f>ROUND( $G$18 + $G$6, $G$7 - LOG( $G$8 ))</f>
        <v>8</v>
      </c>
      <c r="H19" s="14">
        <f>ROUND( $H$18 + $H$6, $H$7 - LOG( $H$8 ))</f>
        <v>11.2</v>
      </c>
      <c r="I19" s="14">
        <f>ROUND( $I$18 + $I$6, $I$7 - LOG( $I$8 ))</f>
        <v>9.6</v>
      </c>
      <c r="J19" s="14">
        <f>ROUND( $J$18 + $J$6, $J$7 - LOG( $J$8 ))</f>
        <v>437</v>
      </c>
      <c r="K19" s="14">
        <f>ROUND( $K$18 + $K$6, $K$7 - LOG( $K$8 ))</f>
        <v>97</v>
      </c>
      <c r="L19" s="14">
        <f>ROUND( $L$18 + $L$6, $L$7 - LOG( $L$8 ))</f>
        <v>275</v>
      </c>
      <c r="M19" s="14">
        <f>ROUND( $M$18 + $M$6, $M$7 - LOG( $M$8 ))</f>
        <v>218</v>
      </c>
      <c r="N19" s="14">
        <f>ROUND( $N$18 + $N$6, $N$7 - LOG( $N$8 ))</f>
        <v>24.9</v>
      </c>
      <c r="O19" s="14">
        <f>ROUND( $O$18 + $O$6, $O$7 - LOG( $O$8 ))</f>
        <v>20.3</v>
      </c>
      <c r="P19" s="14">
        <f>ROUND( $P$18 + $P$6, $P$7 - LOG( $P$8 ))</f>
        <v>43</v>
      </c>
      <c r="Q19" s="14">
        <f>ROUND( $Q$18 + $Q$6, $Q$7 - LOG( $Q$8 ))</f>
        <v>15.2</v>
      </c>
      <c r="R19" s="14">
        <f>ROUND( $R$18 + $R$6, $R$7 - LOG( $R$8 ))</f>
        <v>17.2</v>
      </c>
      <c r="S19" s="14">
        <f>ROUND( $S$18 + $S$6, $S$7 - LOG( $S$8 ))</f>
        <v>29.6</v>
      </c>
      <c r="T19" s="14">
        <f>ROUND( $T$18 + $T$6, $T$7 - LOG( $T$8 ))</f>
        <v>464</v>
      </c>
      <c r="U19" s="14">
        <f>ROUND( $U$18 + $U$6, $U$7 - LOG( $U$8 ))</f>
        <v>321</v>
      </c>
      <c r="V19" s="14">
        <f>ROUND( $V$18 + $V$6, $V$7 - LOG( $V$8 ))</f>
        <v>544</v>
      </c>
    </row>
    <row r="20" spans="2:22" x14ac:dyDescent="0.35">
      <c r="B20" s="14">
        <f>ROUND( $B$19 + $B$6, $B$7 - LOG( $B$8 ))</f>
        <v>18.5</v>
      </c>
      <c r="C20" s="14">
        <f>ROUND( $C$19 + $C$6, $C$7 - LOG( $C$8 ))</f>
        <v>12.7</v>
      </c>
      <c r="D20" s="14">
        <f>ROUND( $D$19 + $D$6, $D$7 - LOG( $D$8 ))</f>
        <v>14</v>
      </c>
      <c r="E20" s="14">
        <f>ROUND( $E$19 + $E$6, $E$7 - LOG( $E$8 ))</f>
        <v>9.5</v>
      </c>
      <c r="F20" s="14">
        <f>ROUND( $F$19 + $F$6, $F$7 - LOG( $F$8 ))</f>
        <v>11.7</v>
      </c>
      <c r="G20" s="14">
        <f>ROUND( $G$19 + $G$6, $G$7 - LOG( $G$8 ))</f>
        <v>9</v>
      </c>
      <c r="H20" s="14">
        <f>ROUND( $H$19 + $H$6, $H$7 - LOG( $H$8 ))</f>
        <v>12.6</v>
      </c>
      <c r="I20" s="14">
        <f>ROUND( $I$19 + $I$6, $I$7 - LOG( $I$8 ))</f>
        <v>10.8</v>
      </c>
      <c r="J20" s="14">
        <f>ROUND( $J$19 + $J$6, $J$7 - LOG( $J$8 ))</f>
        <v>488</v>
      </c>
      <c r="K20" s="14">
        <f>ROUND( $K$19 + $K$6, $K$7 - LOG( $K$8 ))</f>
        <v>108</v>
      </c>
      <c r="L20" s="14">
        <f>ROUND( $L$19 + $L$6, $L$7 - LOG( $L$8 ))</f>
        <v>307</v>
      </c>
      <c r="M20" s="14">
        <f>ROUND( $M$19 + $M$6, $M$7 - LOG( $M$8 ))</f>
        <v>244</v>
      </c>
      <c r="N20" s="14">
        <f>ROUND( $N$19 + $N$6, $N$7 - LOG( $N$8 ))</f>
        <v>26.4</v>
      </c>
      <c r="O20" s="14">
        <f>ROUND( $O$19 + $O$6, $O$7 - LOG( $O$8 ))</f>
        <v>21.5</v>
      </c>
      <c r="P20" s="14">
        <f>ROUND( $P$19 + $P$6, $P$7 - LOG( $P$8 ))</f>
        <v>44.9</v>
      </c>
      <c r="Q20" s="14">
        <f>ROUND( $Q$19 + $Q$6, $Q$7 - LOG( $Q$8 ))</f>
        <v>17.100000000000001</v>
      </c>
      <c r="R20" s="14">
        <f>ROUND( $R$19 + $R$6, $R$7 - LOG( $R$8 ))</f>
        <v>19.100000000000001</v>
      </c>
      <c r="S20" s="14">
        <f>ROUND( $S$19 + $S$6, $S$7 - LOG( $S$8 ))</f>
        <v>32.299999999999997</v>
      </c>
      <c r="T20" s="14">
        <f>ROUND( $T$19 + $T$6, $T$7 - LOG( $T$8 ))</f>
        <v>514</v>
      </c>
      <c r="U20" s="14">
        <f>ROUND( $U$19 + $U$6, $U$7 - LOG( $U$8 ))</f>
        <v>354</v>
      </c>
      <c r="V20" s="14">
        <f>ROUND( $V$19 + $V$6, $V$7 - LOG( $V$8 ))</f>
        <v>591</v>
      </c>
    </row>
    <row r="21" spans="2:22" x14ac:dyDescent="0.35">
      <c r="B21" s="14">
        <f>ROUND( $B$20 + $B$6, $B$7 - LOG( $B$8 ))</f>
        <v>19.899999999999999</v>
      </c>
      <c r="C21" s="14">
        <f>ROUND( $C$20 + $C$6, $C$7 - LOG( $C$8 ))</f>
        <v>13.5</v>
      </c>
      <c r="D21" s="14">
        <f>ROUND( $D$20 + $D$6, $D$7 - LOG( $D$8 ))</f>
        <v>15</v>
      </c>
      <c r="E21" s="14">
        <f>ROUND( $E$20 + $E$6, $E$7 - LOG( $E$8 ))</f>
        <v>10</v>
      </c>
      <c r="F21" s="14">
        <f>ROUND( $F$20 + $F$6, $F$7 - LOG( $F$8 ))</f>
        <v>13</v>
      </c>
      <c r="G21" s="14">
        <f>ROUND( $G$20 + $G$6, $G$7 - LOG( $G$8 ))</f>
        <v>10</v>
      </c>
      <c r="H21" s="14">
        <f>ROUND( $H$20 + $H$6, $H$7 - LOG( $H$8 ))</f>
        <v>14</v>
      </c>
      <c r="I21" s="14">
        <f>ROUND( $I$20 + $I$6, $I$7 - LOG( $I$8 ))</f>
        <v>12</v>
      </c>
      <c r="J21" s="14">
        <f>ROUND( $J$20 + $J$6, $J$7 - LOG( $J$8 ))</f>
        <v>539</v>
      </c>
      <c r="K21" s="14">
        <f>ROUND( $K$20 + $K$6, $K$7 - LOG( $K$8 ))</f>
        <v>119</v>
      </c>
      <c r="L21" s="14">
        <f>ROUND( $L$20 + $L$6, $L$7 - LOG( $L$8 ))</f>
        <v>339</v>
      </c>
      <c r="M21" s="14">
        <f>ROUND( $M$20 + $M$6, $M$7 - LOG( $M$8 ))</f>
        <v>270</v>
      </c>
      <c r="N21" s="14">
        <f>ROUND( $N$20 + $N$6, $N$7 - LOG( $N$8 ))</f>
        <v>27.9</v>
      </c>
      <c r="O21" s="14">
        <f>ROUND( $O$20 + $O$6, $O$7 - LOG( $O$8 ))</f>
        <v>22.7</v>
      </c>
      <c r="P21" s="14">
        <f>ROUND( $P$20 + $P$6, $P$7 - LOG( $P$8 ))</f>
        <v>46.8</v>
      </c>
      <c r="Q21" s="14">
        <f>ROUND( $Q$20 + $Q$6, $Q$7 - LOG( $Q$8 ))</f>
        <v>19</v>
      </c>
      <c r="R21" s="14">
        <f>ROUND( $R$20 + $R$6, $R$7 - LOG( $R$8 ))</f>
        <v>21</v>
      </c>
      <c r="S21" s="14">
        <f>ROUND( $S$20 + $S$6, $S$7 - LOG( $S$8 ))</f>
        <v>35</v>
      </c>
      <c r="T21" s="14">
        <f>ROUND( $T$20 + $T$6, $T$7 - LOG( $T$8 ))</f>
        <v>564</v>
      </c>
      <c r="U21" s="14">
        <f>ROUND( $U$20 + $U$6, $U$7 - LOG( $U$8 ))</f>
        <v>387</v>
      </c>
      <c r="V21" s="14">
        <f>ROUND( $V$20 + $V$6, $V$7 - LOG( $V$8 ))</f>
        <v>638</v>
      </c>
    </row>
    <row r="22" spans="2:22" x14ac:dyDescent="0.35">
      <c r="B22" s="14">
        <f>ROUND( $B$21 + $B$6, $B$7 - LOG( $B$8 ))</f>
        <v>21.3</v>
      </c>
      <c r="C22" s="14">
        <f>ROUND( $C$21 + $C$6, $C$7 - LOG( $C$8 ))</f>
        <v>14.3</v>
      </c>
      <c r="D22" s="14">
        <f>ROUND( $D$21 + $D$6, $D$7 - LOG( $D$8 ))</f>
        <v>16</v>
      </c>
      <c r="E22" s="14">
        <f>ROUND( $E$21 + $E$6, $E$7 - LOG( $E$8 ))</f>
        <v>10.5</v>
      </c>
      <c r="F22" s="14">
        <f>ROUND( $F$21 + $F$6, $F$7 - LOG( $F$8 ))</f>
        <v>14.3</v>
      </c>
      <c r="G22" s="14">
        <f>ROUND( $G$21 + $G$6, $G$7 - LOG( $G$8 ))</f>
        <v>11</v>
      </c>
      <c r="H22" s="14">
        <f>ROUND( $H$21 + $H$6, $H$7 - LOG( $H$8 ))</f>
        <v>15.4</v>
      </c>
      <c r="I22" s="14">
        <f>ROUND( $I$21 + $I$6, $I$7 - LOG( $I$8 ))</f>
        <v>13.2</v>
      </c>
      <c r="J22" s="14">
        <f>ROUND( $J$21 + $J$6, $J$7 - LOG( $J$8 ))</f>
        <v>590</v>
      </c>
      <c r="K22" s="14">
        <f>ROUND( $K$21 + $K$6, $K$7 - LOG( $K$8 ))</f>
        <v>130</v>
      </c>
      <c r="L22" s="14">
        <f>ROUND( $L$21 + $L$6, $L$7 - LOG( $L$8 ))</f>
        <v>371</v>
      </c>
      <c r="M22" s="14">
        <f>ROUND( $M$21 + $M$6, $M$7 - LOG( $M$8 ))</f>
        <v>296</v>
      </c>
      <c r="N22" s="14">
        <f>ROUND( $N$21 + $N$6, $N$7 - LOG( $N$8 ))</f>
        <v>29.4</v>
      </c>
      <c r="O22" s="14">
        <f>ROUND( $O$21 + $O$6, $O$7 - LOG( $O$8 ))</f>
        <v>23.9</v>
      </c>
      <c r="P22" s="14">
        <f>ROUND( $P$21 + $P$6, $P$7 - LOG( $P$8 ))</f>
        <v>48.7</v>
      </c>
      <c r="Q22" s="14">
        <f>ROUND( $Q$21 + $Q$6, $Q$7 - LOG( $Q$8 ))</f>
        <v>20.9</v>
      </c>
      <c r="R22" s="14">
        <f>ROUND( $R$21 + $R$6, $R$7 - LOG( $R$8 ))</f>
        <v>22.9</v>
      </c>
      <c r="S22" s="14">
        <f>ROUND( $S$21 + $S$6, $S$7 - LOG( $S$8 ))</f>
        <v>37.700000000000003</v>
      </c>
      <c r="T22" s="14">
        <f>ROUND( $T$21 + $T$6, $T$7 - LOG( $T$8 ))</f>
        <v>614</v>
      </c>
      <c r="U22" s="14">
        <f>ROUND( $U$21 + $U$6, $U$7 - LOG( $U$8 ))</f>
        <v>420</v>
      </c>
      <c r="V22" s="14">
        <f>ROUND( $V$21 + $V$6, $V$7 - LOG( $V$8 ))</f>
        <v>685</v>
      </c>
    </row>
    <row r="23" spans="2:22" x14ac:dyDescent="0.35">
      <c r="B23" s="14">
        <f>ROUND( $B$22 + $B$6, $B$7 - LOG( $B$8 ))</f>
        <v>22.7</v>
      </c>
      <c r="C23" s="14">
        <f>ROUND( $C$22 + $C$6, $C$7 - LOG( $C$8 ))</f>
        <v>15.1</v>
      </c>
      <c r="D23" s="14">
        <f>ROUND( $D$22 + $D$6, $D$7 - LOG( $D$8 ))</f>
        <v>17</v>
      </c>
      <c r="E23" s="14">
        <f>ROUND( $E$22 + $E$6, $E$7 - LOG( $E$8 ))</f>
        <v>11</v>
      </c>
      <c r="F23" s="14">
        <f>ROUND( $F$22 + $F$6, $F$7 - LOG( $F$8 ))</f>
        <v>15.6</v>
      </c>
      <c r="G23" s="14">
        <f>ROUND( $G$22 + $G$6, $G$7 - LOG( $G$8 ))</f>
        <v>12</v>
      </c>
      <c r="H23" s="14">
        <f>ROUND( $H$22 + $H$6, $H$7 - LOG( $H$8 ))</f>
        <v>16.8</v>
      </c>
      <c r="I23" s="14">
        <f>ROUND( $I$22 + $I$6, $I$7 - LOG( $I$8 ))</f>
        <v>14.4</v>
      </c>
      <c r="J23" s="14">
        <f>ROUND( $J$22 + $J$6, $J$7 - LOG( $J$8 ))</f>
        <v>641</v>
      </c>
      <c r="K23" s="14">
        <f>ROUND( $K$22 + $K$6, $K$7 - LOG( $K$8 ))</f>
        <v>141</v>
      </c>
      <c r="L23" s="14">
        <f>ROUND( $L$22 + $L$6, $L$7 - LOG( $L$8 ))</f>
        <v>403</v>
      </c>
      <c r="M23" s="14">
        <f>ROUND( $M$22 + $M$6, $M$7 - LOG( $M$8 ))</f>
        <v>322</v>
      </c>
      <c r="N23" s="14">
        <f>ROUND( $N$22 + $N$6, $N$7 - LOG( $N$8 ))</f>
        <v>30.9</v>
      </c>
      <c r="O23" s="14">
        <f>ROUND( $O$22 + $O$6, $O$7 - LOG( $O$8 ))</f>
        <v>25.1</v>
      </c>
      <c r="P23" s="14">
        <f>ROUND( $P$22 + $P$6, $P$7 - LOG( $P$8 ))</f>
        <v>50.6</v>
      </c>
      <c r="Q23" s="14">
        <f>ROUND( $Q$22 + $Q$6, $Q$7 - LOG( $Q$8 ))</f>
        <v>22.8</v>
      </c>
      <c r="R23" s="14">
        <f>ROUND( $R$22 + $R$6, $R$7 - LOG( $R$8 ))</f>
        <v>24.8</v>
      </c>
      <c r="S23" s="14">
        <f>ROUND( $S$22 + $S$6, $S$7 - LOG( $S$8 ))</f>
        <v>40.4</v>
      </c>
      <c r="T23" s="14">
        <f>ROUND( $T$22 + $T$6, $T$7 - LOG( $T$8 ))</f>
        <v>664</v>
      </c>
      <c r="U23" s="14">
        <f>ROUND( $U$22 + $U$6, $U$7 - LOG( $U$8 ))</f>
        <v>453</v>
      </c>
      <c r="V23" s="14">
        <f>ROUND( $V$22 + $V$6, $V$7 - LOG( $V$8 ))</f>
        <v>732</v>
      </c>
    </row>
    <row r="24" spans="2:22" x14ac:dyDescent="0.35">
      <c r="B24" s="14">
        <f>ROUND( $B$23 + $B$6, $B$7 - LOG( $B$8 ))</f>
        <v>24.1</v>
      </c>
      <c r="C24" s="14">
        <f>ROUND( $C$23 + $C$6, $C$7 - LOG( $C$8 ))</f>
        <v>15.9</v>
      </c>
      <c r="D24" s="14">
        <f>ROUND( $D$23 + $D$6, $D$7 - LOG( $D$8 ))</f>
        <v>18</v>
      </c>
      <c r="E24" s="14">
        <f>ROUND( $E$23 + $E$6, $E$7 - LOG( $E$8 ))</f>
        <v>11.5</v>
      </c>
      <c r="F24" s="14">
        <f>ROUND( $F$23 + $F$6, $F$7 - LOG( $F$8 ))</f>
        <v>16.899999999999999</v>
      </c>
      <c r="G24" s="14">
        <f>ROUND( $G$23 + $G$6, $G$7 - LOG( $G$8 ))</f>
        <v>13</v>
      </c>
      <c r="H24" s="14">
        <f>ROUND( $H$23 + $H$6, $H$7 - LOG( $H$8 ))</f>
        <v>18.2</v>
      </c>
      <c r="I24" s="14">
        <f>ROUND( $I$23 + $I$6, $I$7 - LOG( $I$8 ))</f>
        <v>15.6</v>
      </c>
      <c r="J24" s="14">
        <f>ROUND( $J$23 + $J$6, $J$7 - LOG( $J$8 ))</f>
        <v>692</v>
      </c>
      <c r="K24" s="14">
        <f>ROUND( $K$23 + $K$6, $K$7 - LOG( $K$8 ))</f>
        <v>152</v>
      </c>
      <c r="L24" s="14">
        <f>ROUND( $L$23 + $L$6, $L$7 - LOG( $L$8 ))</f>
        <v>435</v>
      </c>
      <c r="M24" s="14">
        <f>ROUND( $M$23 + $M$6, $M$7 - LOG( $M$8 ))</f>
        <v>348</v>
      </c>
      <c r="N24" s="14">
        <f>ROUND( $N$23 + $N$6, $N$7 - LOG( $N$8 ))</f>
        <v>32.4</v>
      </c>
      <c r="O24" s="14">
        <f>ROUND( $O$23 + $O$6, $O$7 - LOG( $O$8 ))</f>
        <v>26.3</v>
      </c>
      <c r="P24" s="14">
        <f>ROUND( $P$23 + $P$6, $P$7 - LOG( $P$8 ))</f>
        <v>52.5</v>
      </c>
      <c r="Q24" s="14">
        <f>ROUND( $Q$23 + $Q$6, $Q$7 - LOG( $Q$8 ))</f>
        <v>24.7</v>
      </c>
      <c r="R24" s="14">
        <f>ROUND( $R$23 + $R$6, $R$7 - LOG( $R$8 ))</f>
        <v>26.7</v>
      </c>
      <c r="S24" s="14">
        <f>ROUND( $S$23 + $S$6, $S$7 - LOG( $S$8 ))</f>
        <v>43.1</v>
      </c>
      <c r="T24" s="14">
        <f>ROUND( $T$23 + $T$6, $T$7 - LOG( $T$8 ))</f>
        <v>714</v>
      </c>
      <c r="U24" s="14">
        <f>ROUND( $U$23 + $U$6, $U$7 - LOG( $U$8 ))</f>
        <v>486</v>
      </c>
      <c r="V24" s="14">
        <f>ROUND( $V$23 + $V$6, $V$7 - LOG( $V$8 ))</f>
        <v>779</v>
      </c>
    </row>
    <row r="25" spans="2:22" x14ac:dyDescent="0.35">
      <c r="B25" s="14">
        <f>ROUND( $B$24 + $B$6, $B$7 - LOG( $B$8 ))</f>
        <v>25.5</v>
      </c>
      <c r="C25" s="14">
        <f>ROUND( $C$24 + $C$6, $C$7 - LOG( $C$8 ))</f>
        <v>16.7</v>
      </c>
      <c r="D25" s="14">
        <f>ROUND( $D$24 + $D$6, $D$7 - LOG( $D$8 ))</f>
        <v>19</v>
      </c>
      <c r="E25" s="14">
        <f>ROUND( $E$24 + $E$6, $E$7 - LOG( $E$8 ))</f>
        <v>12</v>
      </c>
      <c r="F25" s="14">
        <f>ROUND( $F$24 + $F$6, $F$7 - LOG( $F$8 ))</f>
        <v>18.2</v>
      </c>
      <c r="G25" s="14">
        <f>ROUND( $G$24 + $G$6, $G$7 - LOG( $G$8 ))</f>
        <v>14</v>
      </c>
      <c r="H25" s="14">
        <f>ROUND( $H$24 + $H$6, $H$7 - LOG( $H$8 ))</f>
        <v>19.600000000000001</v>
      </c>
      <c r="I25" s="14">
        <f>ROUND( $I$24 + $I$6, $I$7 - LOG( $I$8 ))</f>
        <v>16.8</v>
      </c>
      <c r="J25" s="14">
        <f>ROUND( $J$24 + $J$6, $J$7 - LOG( $J$8 ))</f>
        <v>743</v>
      </c>
      <c r="K25" s="14">
        <f>ROUND( $K$24 + $K$6, $K$7 - LOG( $K$8 ))</f>
        <v>163</v>
      </c>
      <c r="L25" s="14">
        <f>ROUND( $L$24 + $L$6, $L$7 - LOG( $L$8 ))</f>
        <v>467</v>
      </c>
      <c r="M25" s="14">
        <f>ROUND( $M$24 + $M$6, $M$7 - LOG( $M$8 ))</f>
        <v>374</v>
      </c>
      <c r="N25" s="14">
        <f>ROUND( $N$24 + $N$6, $N$7 - LOG( $N$8 ))</f>
        <v>33.9</v>
      </c>
      <c r="O25" s="14">
        <f>ROUND( $O$24 + $O$6, $O$7 - LOG( $O$8 ))</f>
        <v>27.5</v>
      </c>
      <c r="P25" s="14">
        <f>ROUND( $P$24 + $P$6, $P$7 - LOG( $P$8 ))</f>
        <v>54.4</v>
      </c>
      <c r="Q25" s="14">
        <f>ROUND( $Q$24 + $Q$6, $Q$7 - LOG( $Q$8 ))</f>
        <v>26.6</v>
      </c>
      <c r="R25" s="14">
        <f>ROUND( $R$24 + $R$6, $R$7 - LOG( $R$8 ))</f>
        <v>28.6</v>
      </c>
      <c r="S25" s="14">
        <f>ROUND( $S$24 + $S$6, $S$7 - LOG( $S$8 ))</f>
        <v>45.8</v>
      </c>
      <c r="T25" s="14">
        <f>ROUND( $T$24 + $T$6, $T$7 - LOG( $T$8 ))</f>
        <v>764</v>
      </c>
      <c r="U25" s="14">
        <f>ROUND( $U$24 + $U$6, $U$7 - LOG( $U$8 ))</f>
        <v>519</v>
      </c>
      <c r="V25" s="14">
        <f>ROUND( $V$24 + $V$6, $V$7 - LOG( $V$8 ))</f>
        <v>826</v>
      </c>
    </row>
    <row r="26" spans="2:22" x14ac:dyDescent="0.35">
      <c r="B26" s="14">
        <f>ROUND( $B$25 + $B$6, $B$7 - LOG( $B$8 ))</f>
        <v>26.9</v>
      </c>
      <c r="C26" s="14">
        <f>ROUND( $C$25 + $C$6, $C$7 - LOG( $C$8 ))</f>
        <v>17.5</v>
      </c>
      <c r="D26" s="14">
        <f>ROUND( $D$25 + $D$6, $D$7 - LOG( $D$8 ))</f>
        <v>20</v>
      </c>
      <c r="E26" s="14">
        <f>ROUND( $E$25 + $E$6, $E$7 - LOG( $E$8 ))</f>
        <v>12.5</v>
      </c>
      <c r="F26" s="14">
        <f>ROUND( $F$25 + $F$6, $F$7 - LOG( $F$8 ))</f>
        <v>19.5</v>
      </c>
      <c r="G26" s="14">
        <f>ROUND( $G$25 + $G$6, $G$7 - LOG( $G$8 ))</f>
        <v>15</v>
      </c>
      <c r="H26" s="14">
        <f>ROUND( $H$25 + $H$6, $H$7 - LOG( $H$8 ))</f>
        <v>21</v>
      </c>
      <c r="I26" s="14">
        <f>ROUND( $I$25 + $I$6, $I$7 - LOG( $I$8 ))</f>
        <v>18</v>
      </c>
      <c r="J26" s="14">
        <f>ROUND( $J$25 + $J$6, $J$7 - LOG( $J$8 ))</f>
        <v>794</v>
      </c>
      <c r="K26" s="14">
        <f>ROUND( $K$25 + $K$6, $K$7 - LOG( $K$8 ))</f>
        <v>174</v>
      </c>
      <c r="L26" s="14">
        <f>ROUND( $L$25 + $L$6, $L$7 - LOG( $L$8 ))</f>
        <v>499</v>
      </c>
      <c r="M26" s="14">
        <f>ROUND( $M$25 + $M$6, $M$7 - LOG( $M$8 ))</f>
        <v>400</v>
      </c>
      <c r="N26" s="14">
        <f>ROUND( $N$25 + $N$6, $N$7 - LOG( $N$8 ))</f>
        <v>35.4</v>
      </c>
      <c r="O26" s="14">
        <f>ROUND( $O$25 + $O$6, $O$7 - LOG( $O$8 ))</f>
        <v>28.7</v>
      </c>
      <c r="P26" s="14">
        <f>ROUND( $P$25 + $P$6, $P$7 - LOG( $P$8 ))</f>
        <v>56.3</v>
      </c>
      <c r="Q26" s="14">
        <f>ROUND( $Q$25 + $Q$6, $Q$7 - LOG( $Q$8 ))</f>
        <v>28.5</v>
      </c>
      <c r="R26" s="14">
        <f>ROUND( $R$25 + $R$6, $R$7 - LOG( $R$8 ))</f>
        <v>30.5</v>
      </c>
      <c r="S26" s="14">
        <f>ROUND( $S$25 + $S$6, $S$7 - LOG( $S$8 ))</f>
        <v>48.5</v>
      </c>
      <c r="T26" s="14">
        <f>ROUND( $T$25 + $T$6, $T$7 - LOG( $T$8 ))</f>
        <v>814</v>
      </c>
      <c r="U26" s="14">
        <f>ROUND( $U$25 + $U$6, $U$7 - LOG( $U$8 ))</f>
        <v>552</v>
      </c>
      <c r="V26" s="14">
        <f>ROUND( $V$25 + $V$6, $V$7 - LOG( $V$8 ))</f>
        <v>873</v>
      </c>
    </row>
    <row r="27" spans="2:22" x14ac:dyDescent="0.35">
      <c r="B27" s="14">
        <f>ROUND( $B$26 + $B$6, $B$7 - LOG( $B$8 ))</f>
        <v>28.3</v>
      </c>
      <c r="C27" s="14">
        <f>ROUND( $C$26 + $C$6, $C$7 - LOG( $C$8 ))</f>
        <v>18.3</v>
      </c>
      <c r="D27" s="14">
        <f>ROUND( $D$26 + $D$6, $D$7 - LOG( $D$8 ))</f>
        <v>21</v>
      </c>
      <c r="E27" s="14">
        <f>ROUND( $E$26 + $E$6, $E$7 - LOG( $E$8 ))</f>
        <v>13</v>
      </c>
      <c r="F27" s="14">
        <f>ROUND( $F$26 + $F$6, $F$7 - LOG( $F$8 ))</f>
        <v>20.8</v>
      </c>
      <c r="G27" s="14">
        <f>ROUND( $G$26 + $G$6, $G$7 - LOG( $G$8 ))</f>
        <v>16</v>
      </c>
      <c r="H27" s="14">
        <f>ROUND( $H$26 + $H$6, $H$7 - LOG( $H$8 ))</f>
        <v>22.4</v>
      </c>
      <c r="I27" s="14">
        <f>ROUND( $I$26 + $I$6, $I$7 - LOG( $I$8 ))</f>
        <v>19.2</v>
      </c>
      <c r="J27" s="14">
        <f>ROUND( $J$26 + $J$6, $J$7 - LOG( $J$8 ))</f>
        <v>845</v>
      </c>
      <c r="K27" s="14">
        <f>ROUND( $K$26 + $K$6, $K$7 - LOG( $K$8 ))</f>
        <v>185</v>
      </c>
      <c r="L27" s="14">
        <f>ROUND( $L$26 + $L$6, $L$7 - LOG( $L$8 ))</f>
        <v>531</v>
      </c>
      <c r="M27" s="14">
        <f>ROUND( $M$26 + $M$6, $M$7 - LOG( $M$8 ))</f>
        <v>426</v>
      </c>
      <c r="N27" s="14">
        <f>ROUND( $N$26 + $N$6, $N$7 - LOG( $N$8 ))</f>
        <v>36.9</v>
      </c>
      <c r="O27" s="14">
        <f>ROUND( $O$26 + $O$6, $O$7 - LOG( $O$8 ))</f>
        <v>29.9</v>
      </c>
      <c r="P27" s="14">
        <f>ROUND( $P$26 + $P$6, $P$7 - LOG( $P$8 ))</f>
        <v>58.2</v>
      </c>
      <c r="Q27" s="14">
        <f>ROUND( $Q$26 + $Q$6, $Q$7 - LOG( $Q$8 ))</f>
        <v>30.4</v>
      </c>
      <c r="R27" s="14">
        <f>ROUND( $R$26 + $R$6, $R$7 - LOG( $R$8 ))</f>
        <v>32.4</v>
      </c>
      <c r="S27" s="14">
        <f>ROUND( $S$26 + $S$6, $S$7 - LOG( $S$8 ))</f>
        <v>51.2</v>
      </c>
      <c r="T27" s="14">
        <f>ROUND( $T$26 + $T$6, $T$7 - LOG( $T$8 ))</f>
        <v>864</v>
      </c>
      <c r="U27" s="14">
        <f>ROUND( $U$26 + $U$6, $U$7 - LOG( $U$8 ))</f>
        <v>585</v>
      </c>
      <c r="V27" s="14">
        <f>ROUND( $V$26 + $V$6, $V$7 - LOG( $V$8 ))</f>
        <v>920</v>
      </c>
    </row>
    <row r="28" spans="2:22" x14ac:dyDescent="0.35">
      <c r="B28" s="14">
        <f>ROUND( $B$27 + $B$6, $B$7 - LOG( $B$8 ))</f>
        <v>29.7</v>
      </c>
      <c r="C28" s="14">
        <f>ROUND( $C$27 + $C$6, $C$7 - LOG( $C$8 ))</f>
        <v>19.100000000000001</v>
      </c>
      <c r="D28" s="14">
        <f>ROUND( $D$27 + $D$6, $D$7 - LOG( $D$8 ))</f>
        <v>22</v>
      </c>
      <c r="E28" s="14">
        <f>ROUND( $E$27 + $E$6, $E$7 - LOG( $E$8 ))</f>
        <v>13.5</v>
      </c>
      <c r="F28" s="14">
        <f>ROUND( $F$27 + $F$6, $F$7 - LOG( $F$8 ))</f>
        <v>22.1</v>
      </c>
      <c r="G28" s="14">
        <f>ROUND( $G$27 + $G$6, $G$7 - LOG( $G$8 ))</f>
        <v>17</v>
      </c>
      <c r="H28" s="14">
        <f>ROUND( $H$27 + $H$6, $H$7 - LOG( $H$8 ))</f>
        <v>23.8</v>
      </c>
      <c r="I28" s="14">
        <f>ROUND( $I$27 + $I$6, $I$7 - LOG( $I$8 ))</f>
        <v>20.399999999999999</v>
      </c>
      <c r="J28" s="14">
        <f>ROUND( $J$27 + $J$6, $J$7 - LOG( $J$8 ))</f>
        <v>896</v>
      </c>
      <c r="K28" s="14">
        <f>ROUND( $K$27 + $K$6, $K$7 - LOG( $K$8 ))</f>
        <v>196</v>
      </c>
      <c r="L28" s="14">
        <f>ROUND( $L$27 + $L$6, $L$7 - LOG( $L$8 ))</f>
        <v>563</v>
      </c>
      <c r="M28" s="14">
        <f>ROUND( $M$27 + $M$6, $M$7 - LOG( $M$8 ))</f>
        <v>452</v>
      </c>
      <c r="N28" s="14">
        <f>ROUND( $N$27 + $N$6, $N$7 - LOG( $N$8 ))</f>
        <v>38.4</v>
      </c>
      <c r="O28" s="14">
        <f>ROUND( $O$27 + $O$6, $O$7 - LOG( $O$8 ))</f>
        <v>31.1</v>
      </c>
      <c r="P28" s="14">
        <f>ROUND( $P$27 + $P$6, $P$7 - LOG( $P$8 ))</f>
        <v>60.1</v>
      </c>
      <c r="Q28" s="14">
        <f>ROUND( $Q$27 + $Q$6, $Q$7 - LOG( $Q$8 ))</f>
        <v>32.299999999999997</v>
      </c>
      <c r="R28" s="14">
        <f>ROUND( $R$27 + $R$6, $R$7 - LOG( $R$8 ))</f>
        <v>34.299999999999997</v>
      </c>
      <c r="S28" s="14">
        <f>ROUND( $S$27 + $S$6, $S$7 - LOG( $S$8 ))</f>
        <v>53.9</v>
      </c>
      <c r="T28" s="14">
        <f>ROUND( $T$27 + $T$6, $T$7 - LOG( $T$8 ))</f>
        <v>914</v>
      </c>
      <c r="U28" s="14">
        <f>ROUND( $U$27 + $U$6, $U$7 - LOG( $U$8 ))</f>
        <v>618</v>
      </c>
      <c r="V28" s="14">
        <f>ROUND( $V$27 + $V$6, $V$7 - LOG( $V$8 ))</f>
        <v>967</v>
      </c>
    </row>
    <row r="29" spans="2:22" x14ac:dyDescent="0.35">
      <c r="B29" s="14">
        <f>ROUND( $B$28 + $B$6, $B$7 - LOG( $B$8 ))</f>
        <v>31.1</v>
      </c>
      <c r="C29" s="14">
        <f>ROUND( $C$28 + $C$6, $C$7 - LOG( $C$8 ))</f>
        <v>19.899999999999999</v>
      </c>
      <c r="D29" s="14">
        <f>ROUND( $D$28 + $D$6, $D$7 - LOG( $D$8 ))</f>
        <v>23</v>
      </c>
      <c r="E29" s="14">
        <f>ROUND( $E$28 + $E$6, $E$7 - LOG( $E$8 ))</f>
        <v>14</v>
      </c>
      <c r="F29" s="14">
        <f>ROUND( $F$28 + $F$6, $F$7 - LOG( $F$8 ))</f>
        <v>23.4</v>
      </c>
      <c r="G29" s="14">
        <f>ROUND( $G$28 + $G$6, $G$7 - LOG( $G$8 ))</f>
        <v>18</v>
      </c>
      <c r="H29" s="14">
        <f>ROUND( $H$28 + $H$6, $H$7 - LOG( $H$8 ))</f>
        <v>25.2</v>
      </c>
      <c r="I29" s="14">
        <f>ROUND( $I$28 + $I$6, $I$7 - LOG( $I$8 ))</f>
        <v>21.6</v>
      </c>
      <c r="J29" s="14">
        <f>ROUND( $J$28 + $J$6, $J$7 - LOG( $J$8 ))</f>
        <v>947</v>
      </c>
      <c r="K29" s="14">
        <f>ROUND( $K$28 + $K$6, $K$7 - LOG( $K$8 ))</f>
        <v>207</v>
      </c>
      <c r="L29" s="14">
        <f>ROUND( $L$28 + $L$6, $L$7 - LOG( $L$8 ))</f>
        <v>595</v>
      </c>
      <c r="M29" s="14">
        <f>ROUND( $M$28 + $M$6, $M$7 - LOG( $M$8 ))</f>
        <v>478</v>
      </c>
      <c r="N29" s="14">
        <f>ROUND( $N$28 + $N$6, $N$7 - LOG( $N$8 ))</f>
        <v>39.9</v>
      </c>
      <c r="O29" s="14">
        <f>ROUND( $O$28 + $O$6, $O$7 - LOG( $O$8 ))</f>
        <v>32.299999999999997</v>
      </c>
      <c r="P29" s="14">
        <f>ROUND( $P$28 + $P$6, $P$7 - LOG( $P$8 ))</f>
        <v>62</v>
      </c>
      <c r="Q29" s="14">
        <f>ROUND( $Q$28 + $Q$6, $Q$7 - LOG( $Q$8 ))</f>
        <v>34.200000000000003</v>
      </c>
      <c r="R29" s="14">
        <f>ROUND( $R$28 + $R$6, $R$7 - LOG( $R$8 ))</f>
        <v>36.200000000000003</v>
      </c>
      <c r="S29" s="14">
        <f>ROUND( $S$28 + $S$6, $S$7 - LOG( $S$8 ))</f>
        <v>56.6</v>
      </c>
      <c r="T29" s="14">
        <f>ROUND( $T$28 + $T$6, $T$7 - LOG( $T$8 ))</f>
        <v>964</v>
      </c>
      <c r="U29" s="14">
        <f>ROUND( $U$28 + $U$6, $U$7 - LOG( $U$8 ))</f>
        <v>651</v>
      </c>
      <c r="V29" s="14">
        <f>ROUND( $V$28 + $V$6, $V$7 - LOG( $V$8 ))</f>
        <v>1014</v>
      </c>
    </row>
    <row r="30" spans="2:22" x14ac:dyDescent="0.35">
      <c r="B30" s="14">
        <f>ROUND( $B$29 + $B$6, $B$7 - LOG( $B$8 ))</f>
        <v>32.5</v>
      </c>
      <c r="C30" s="14">
        <f>ROUND( $C$29 + $C$6, $C$7 - LOG( $C$8 ))</f>
        <v>20.7</v>
      </c>
      <c r="D30" s="14">
        <f>ROUND( $D$29 + $D$6, $D$7 - LOG( $D$8 ))</f>
        <v>24</v>
      </c>
      <c r="E30" s="14">
        <f>ROUND( $E$29 + $E$6, $E$7 - LOG( $E$8 ))</f>
        <v>14.5</v>
      </c>
      <c r="F30" s="14">
        <f>ROUND( $F$29 + $F$6, $F$7 - LOG( $F$8 ))</f>
        <v>24.7</v>
      </c>
      <c r="G30" s="14">
        <f>ROUND( $G$29 + $G$6, $G$7 - LOG( $G$8 ))</f>
        <v>19</v>
      </c>
      <c r="H30" s="14">
        <f>ROUND( $H$29 + $H$6, $H$7 - LOG( $H$8 ))</f>
        <v>26.6</v>
      </c>
      <c r="I30" s="14">
        <f>ROUND( $I$29 + $I$6, $I$7 - LOG( $I$8 ))</f>
        <v>22.8</v>
      </c>
      <c r="J30" s="14">
        <f>ROUND( $J$29 + $J$6, $J$7 - LOG( $J$8 ))</f>
        <v>998</v>
      </c>
      <c r="K30" s="14">
        <f>ROUND( $K$29 + $K$6, $K$7 - LOG( $K$8 ))</f>
        <v>218</v>
      </c>
      <c r="L30" s="14">
        <f>ROUND( $L$29 + $L$6, $L$7 - LOG( $L$8 ))</f>
        <v>627</v>
      </c>
      <c r="M30" s="14">
        <f>ROUND( $M$29 + $M$6, $M$7 - LOG( $M$8 ))</f>
        <v>504</v>
      </c>
      <c r="N30" s="14">
        <f>ROUND( $N$29 + $N$6, $N$7 - LOG( $N$8 ))</f>
        <v>41.4</v>
      </c>
      <c r="O30" s="14">
        <f>ROUND( $O$29 + $O$6, $O$7 - LOG( $O$8 ))</f>
        <v>33.5</v>
      </c>
      <c r="P30" s="14">
        <f>ROUND( $P$29 + $P$6, $P$7 - LOG( $P$8 ))</f>
        <v>63.9</v>
      </c>
      <c r="Q30" s="14">
        <f>ROUND( $Q$29 + $Q$6, $Q$7 - LOG( $Q$8 ))</f>
        <v>36.1</v>
      </c>
      <c r="R30" s="14">
        <f>ROUND( $R$29 + $R$6, $R$7 - LOG( $R$8 ))</f>
        <v>38.1</v>
      </c>
      <c r="S30" s="14">
        <f>ROUND( $S$29 + $S$6, $S$7 - LOG( $S$8 ))</f>
        <v>59.3</v>
      </c>
      <c r="T30" s="14">
        <f>ROUND( $T$29 + $T$6, $T$7 - LOG( $T$8 ))</f>
        <v>1014</v>
      </c>
      <c r="U30" s="14">
        <f>ROUND( $U$29 + $U$6, $U$7 - LOG( $U$8 ))</f>
        <v>684</v>
      </c>
      <c r="V30" s="14">
        <f>ROUND( $V$29 + $V$6, $V$7 - LOG( $V$8 ))</f>
        <v>1061</v>
      </c>
    </row>
    <row r="31" spans="2:22" x14ac:dyDescent="0.35">
      <c r="B31" s="14">
        <f>ROUND( $B$30 + $B$6, $B$7 - LOG( $B$8 ))</f>
        <v>33.9</v>
      </c>
      <c r="C31" s="14">
        <f>ROUND( $C$30 + $C$6, $C$7 - LOG( $C$8 ))</f>
        <v>21.5</v>
      </c>
      <c r="D31" s="14">
        <f>ROUND( $D$30 + $D$6, $D$7 - LOG( $D$8 ))</f>
        <v>25</v>
      </c>
      <c r="E31" s="14">
        <f>ROUND( $E$30 + $E$6, $E$7 - LOG( $E$8 ))</f>
        <v>15</v>
      </c>
      <c r="F31" s="14">
        <f>ROUND( $F$30 + $F$6, $F$7 - LOG( $F$8 ))</f>
        <v>26</v>
      </c>
      <c r="G31" s="14">
        <f>ROUND( $G$30 + $G$6, $G$7 - LOG( $G$8 ))</f>
        <v>20</v>
      </c>
      <c r="H31" s="14">
        <f>ROUND( $H$30 + $H$6, $H$7 - LOG( $H$8 ))</f>
        <v>28</v>
      </c>
      <c r="I31" s="14">
        <f>ROUND( $I$30 + $I$6, $I$7 - LOG( $I$8 ))</f>
        <v>24</v>
      </c>
      <c r="J31" s="14">
        <f>ROUND( $J$30 + $J$6, $J$7 - LOG( $J$8 ))</f>
        <v>1049</v>
      </c>
      <c r="K31" s="14">
        <f>ROUND( $K$30 + $K$6, $K$7 - LOG( $K$8 ))</f>
        <v>229</v>
      </c>
      <c r="L31" s="14">
        <f>ROUND( $L$30 + $L$6, $L$7 - LOG( $L$8 ))</f>
        <v>659</v>
      </c>
      <c r="M31" s="14">
        <f>ROUND( $M$30 + $M$6, $M$7 - LOG( $M$8 ))</f>
        <v>530</v>
      </c>
      <c r="N31" s="14">
        <f>ROUND( $N$30 + $N$6, $N$7 - LOG( $N$8 ))</f>
        <v>42.9</v>
      </c>
      <c r="O31" s="14">
        <f>ROUND( $O$30 + $O$6, $O$7 - LOG( $O$8 ))</f>
        <v>34.700000000000003</v>
      </c>
      <c r="P31" s="14">
        <f>ROUND( $P$30 + $P$6, $P$7 - LOG( $P$8 ))</f>
        <v>65.8</v>
      </c>
      <c r="Q31" s="14">
        <f>ROUND( $Q$30 + $Q$6, $Q$7 - LOG( $Q$8 ))</f>
        <v>38</v>
      </c>
      <c r="R31" s="14">
        <f>ROUND( $R$30 + $R$6, $R$7 - LOG( $R$8 ))</f>
        <v>40</v>
      </c>
      <c r="S31" s="14">
        <f>ROUND( $S$30 + $S$6, $S$7 - LOG( $S$8 ))</f>
        <v>62</v>
      </c>
      <c r="T31" s="14">
        <f>ROUND( $T$30 + $T$6, $T$7 - LOG( $T$8 ))</f>
        <v>1064</v>
      </c>
      <c r="U31" s="14">
        <f>ROUND( $U$30 + $U$6, $U$7 - LOG( $U$8 ))</f>
        <v>717</v>
      </c>
      <c r="V31" s="14">
        <f>ROUND( $V$30 + $V$6, $V$7 - LOG( $V$8 ))</f>
        <v>1108</v>
      </c>
    </row>
    <row r="32" spans="2:22" x14ac:dyDescent="0.35">
      <c r="B32" s="14">
        <f>ROUND( $B$31 + $B$6, $B$7 - LOG( $B$8 ))</f>
        <v>35.299999999999997</v>
      </c>
      <c r="C32" s="14">
        <f>ROUND( $C$31 + $C$6, $C$7 - LOG( $C$8 ))</f>
        <v>22.3</v>
      </c>
      <c r="D32" s="14">
        <f>ROUND( $D$31 + $D$6, $D$7 - LOG( $D$8 ))</f>
        <v>26</v>
      </c>
      <c r="E32" s="14">
        <f>ROUND( $E$31 + $E$6, $E$7 - LOG( $E$8 ))</f>
        <v>15.5</v>
      </c>
      <c r="F32" s="14">
        <f>ROUND( $F$31 + $F$6, $F$7 - LOG( $F$8 ))</f>
        <v>27.3</v>
      </c>
      <c r="G32" s="14">
        <f>ROUND( $G$31 + $G$6, $G$7 - LOG( $G$8 ))</f>
        <v>21</v>
      </c>
      <c r="H32" s="14">
        <f>ROUND( $H$31 + $H$6, $H$7 - LOG( $H$8 ))</f>
        <v>29.4</v>
      </c>
      <c r="I32" s="14">
        <f>ROUND( $I$31 + $I$6, $I$7 - LOG( $I$8 ))</f>
        <v>25.2</v>
      </c>
      <c r="J32" s="14">
        <f>ROUND( $J$31 + $J$6, $J$7 - LOG( $J$8 ))</f>
        <v>1100</v>
      </c>
      <c r="K32" s="14">
        <f>ROUND( $K$31 + $K$6, $K$7 - LOG( $K$8 ))</f>
        <v>240</v>
      </c>
      <c r="L32" s="14">
        <f>ROUND( $L$31 + $L$6, $L$7 - LOG( $L$8 ))</f>
        <v>691</v>
      </c>
      <c r="M32" s="14">
        <f>ROUND( $M$31 + $M$6, $M$7 - LOG( $M$8 ))</f>
        <v>556</v>
      </c>
      <c r="N32" s="14">
        <f>ROUND( $N$31 + $N$6, $N$7 - LOG( $N$8 ))</f>
        <v>44.4</v>
      </c>
      <c r="O32" s="14">
        <f>ROUND( $O$31 + $O$6, $O$7 - LOG( $O$8 ))</f>
        <v>35.9</v>
      </c>
      <c r="P32" s="14">
        <f>ROUND( $P$31 + $P$6, $P$7 - LOG( $P$8 ))</f>
        <v>67.7</v>
      </c>
      <c r="Q32" s="14">
        <f>ROUND( $Q$31 + $Q$6, $Q$7 - LOG( $Q$8 ))</f>
        <v>39.9</v>
      </c>
      <c r="R32" s="14">
        <f>ROUND( $R$31 + $R$6, $R$7 - LOG( $R$8 ))</f>
        <v>41.9</v>
      </c>
      <c r="S32" s="14">
        <f>ROUND( $S$31 + $S$6, $S$7 - LOG( $S$8 ))</f>
        <v>64.7</v>
      </c>
      <c r="T32" s="14">
        <f>ROUND( $T$31 + $T$6, $T$7 - LOG( $T$8 ))</f>
        <v>1114</v>
      </c>
      <c r="U32" s="14">
        <f>ROUND( $U$31 + $U$6, $U$7 - LOG( $U$8 ))</f>
        <v>750</v>
      </c>
      <c r="V32" s="14">
        <f>ROUND( $V$31 + $V$6, $V$7 - LOG( $V$8 ))</f>
        <v>1155</v>
      </c>
    </row>
    <row r="33" spans="2:22" x14ac:dyDescent="0.35">
      <c r="B33" s="14">
        <f>ROUND( $B$32 + $B$6, $B$7 - LOG( $B$8 ))</f>
        <v>36.700000000000003</v>
      </c>
      <c r="C33" s="14">
        <f>ROUND( $C$32 + $C$6, $C$7 - LOG( $C$8 ))</f>
        <v>23.1</v>
      </c>
      <c r="D33" s="14">
        <f>ROUND( $D$32 + $D$6, $D$7 - LOG( $D$8 ))</f>
        <v>27</v>
      </c>
      <c r="E33" s="14">
        <f>ROUND( $E$32 + $E$6, $E$7 - LOG( $E$8 ))</f>
        <v>16</v>
      </c>
      <c r="F33" s="14">
        <f>ROUND( $F$32 + $F$6, $F$7 - LOG( $F$8 ))</f>
        <v>28.6</v>
      </c>
      <c r="G33" s="14">
        <f>ROUND( $G$32 + $G$6, $G$7 - LOG( $G$8 ))</f>
        <v>22</v>
      </c>
      <c r="H33" s="14">
        <f>ROUND( $H$32 + $H$6, $H$7 - LOG( $H$8 ))</f>
        <v>30.8</v>
      </c>
      <c r="I33" s="14">
        <f>ROUND( $I$32 + $I$6, $I$7 - LOG( $I$8 ))</f>
        <v>26.4</v>
      </c>
      <c r="J33" s="14">
        <f>ROUND( $J$32 + $J$6, $J$7 - LOG( $J$8 ))</f>
        <v>1151</v>
      </c>
      <c r="K33" s="14">
        <f>ROUND( $K$32 + $K$6, $K$7 - LOG( $K$8 ))</f>
        <v>251</v>
      </c>
      <c r="L33" s="14">
        <f>ROUND( $L$32 + $L$6, $L$7 - LOG( $L$8 ))</f>
        <v>723</v>
      </c>
      <c r="M33" s="14">
        <f>ROUND( $M$32 + $M$6, $M$7 - LOG( $M$8 ))</f>
        <v>582</v>
      </c>
      <c r="N33" s="14">
        <f>ROUND( $N$32 + $N$6, $N$7 - LOG( $N$8 ))</f>
        <v>45.9</v>
      </c>
      <c r="O33" s="14">
        <f>ROUND( $O$32 + $O$6, $O$7 - LOG( $O$8 ))</f>
        <v>37.1</v>
      </c>
      <c r="P33" s="14">
        <f>ROUND( $P$32 + $P$6, $P$7 - LOG( $P$8 ))</f>
        <v>69.599999999999994</v>
      </c>
      <c r="Q33" s="14">
        <f>ROUND( $Q$32 + $Q$6, $Q$7 - LOG( $Q$8 ))</f>
        <v>41.8</v>
      </c>
      <c r="R33" s="14">
        <f>ROUND( $R$32 + $R$6, $R$7 - LOG( $R$8 ))</f>
        <v>43.8</v>
      </c>
      <c r="S33" s="14">
        <f>ROUND( $S$32 + $S$6, $S$7 - LOG( $S$8 ))</f>
        <v>67.400000000000006</v>
      </c>
      <c r="T33" s="14">
        <f>ROUND( $T$32 + $T$6, $T$7 - LOG( $T$8 ))</f>
        <v>1164</v>
      </c>
      <c r="U33" s="14">
        <f>ROUND( $U$32 + $U$6, $U$7 - LOG( $U$8 ))</f>
        <v>783</v>
      </c>
      <c r="V33" s="14">
        <f>ROUND( $V$32 + $V$6, $V$7 - LOG( $V$8 ))</f>
        <v>1202</v>
      </c>
    </row>
    <row r="34" spans="2:22" x14ac:dyDescent="0.35">
      <c r="B34" s="14">
        <f>ROUND( $B$33 + $B$6, $B$7 - LOG( $B$8 ))</f>
        <v>38.1</v>
      </c>
      <c r="C34" s="14">
        <f>ROUND( $C$33 + $C$6, $C$7 - LOG( $C$8 ))</f>
        <v>23.9</v>
      </c>
      <c r="D34" s="14">
        <f>ROUND( $D$33 + $D$6, $D$7 - LOG( $D$8 ))</f>
        <v>28</v>
      </c>
      <c r="E34" s="14">
        <f>ROUND( $E$33 + $E$6, $E$7 - LOG( $E$8 ))</f>
        <v>16.5</v>
      </c>
      <c r="F34" s="14">
        <f>ROUND( $F$33 + $F$6, $F$7 - LOG( $F$8 ))</f>
        <v>29.9</v>
      </c>
      <c r="G34" s="14">
        <f>ROUND( $G$33 + $G$6, $G$7 - LOG( $G$8 ))</f>
        <v>23</v>
      </c>
      <c r="H34" s="14">
        <f>ROUND( $H$33 + $H$6, $H$7 - LOG( $H$8 ))</f>
        <v>32.200000000000003</v>
      </c>
      <c r="I34" s="14">
        <f>ROUND( $I$33 + $I$6, $I$7 - LOG( $I$8 ))</f>
        <v>27.6</v>
      </c>
      <c r="J34" s="14">
        <f>ROUND( $J$33 + $J$6, $J$7 - LOG( $J$8 ))</f>
        <v>1202</v>
      </c>
      <c r="K34" s="14">
        <f>ROUND( $K$33 + $K$6, $K$7 - LOG( $K$8 ))</f>
        <v>262</v>
      </c>
      <c r="L34" s="14">
        <f>ROUND( $L$33 + $L$6, $L$7 - LOG( $L$8 ))</f>
        <v>755</v>
      </c>
      <c r="M34" s="14">
        <f>ROUND( $M$33 + $M$6, $M$7 - LOG( $M$8 ))</f>
        <v>608</v>
      </c>
      <c r="N34" s="14">
        <f>ROUND( $N$33 + $N$6, $N$7 - LOG( $N$8 ))</f>
        <v>47.4</v>
      </c>
      <c r="O34" s="14">
        <f>ROUND( $O$33 + $O$6, $O$7 - LOG( $O$8 ))</f>
        <v>38.299999999999997</v>
      </c>
      <c r="P34" s="14">
        <f>ROUND( $P$33 + $P$6, $P$7 - LOG( $P$8 ))</f>
        <v>71.5</v>
      </c>
      <c r="Q34" s="14">
        <f>ROUND( $Q$33 + $Q$6, $Q$7 - LOG( $Q$8 ))</f>
        <v>43.7</v>
      </c>
      <c r="R34" s="14">
        <f>ROUND( $R$33 + $R$6, $R$7 - LOG( $R$8 ))</f>
        <v>45.7</v>
      </c>
      <c r="S34" s="14">
        <f>ROUND( $S$33 + $S$6, $S$7 - LOG( $S$8 ))</f>
        <v>70.099999999999994</v>
      </c>
      <c r="T34" s="14">
        <f>ROUND( $T$33 + $T$6, $T$7 - LOG( $T$8 ))</f>
        <v>1214</v>
      </c>
      <c r="U34" s="14">
        <f>ROUND( $U$33 + $U$6, $U$7 - LOG( $U$8 ))</f>
        <v>816</v>
      </c>
      <c r="V34" s="14">
        <f>ROUND( $V$33 + $V$6, $V$7 - LOG( $V$8 ))</f>
        <v>1249</v>
      </c>
    </row>
    <row r="35" spans="2:22" x14ac:dyDescent="0.35">
      <c r="B35" s="14">
        <f>ROUND( $B$34 + $B$6, $B$7 - LOG( $B$8 ))</f>
        <v>39.5</v>
      </c>
      <c r="C35" s="14">
        <f>ROUND( $C$34 + $C$6, $C$7 - LOG( $C$8 ))</f>
        <v>24.7</v>
      </c>
      <c r="D35" s="14">
        <f>ROUND( $D$34 + $D$6, $D$7 - LOG( $D$8 ))</f>
        <v>29</v>
      </c>
      <c r="E35" s="14">
        <f>ROUND( $E$34 + $E$6, $E$7 - LOG( $E$8 ))</f>
        <v>17</v>
      </c>
      <c r="F35" s="14">
        <f>ROUND( $F$34 + $F$6, $F$7 - LOG( $F$8 ))</f>
        <v>31.2</v>
      </c>
      <c r="G35" s="14">
        <f>ROUND( $G$34 + $G$6, $G$7 - LOG( $G$8 ))</f>
        <v>24</v>
      </c>
      <c r="H35" s="14">
        <f>ROUND( $H$34 + $H$6, $H$7 - LOG( $H$8 ))</f>
        <v>33.6</v>
      </c>
      <c r="I35" s="14">
        <f>ROUND( $I$34 + $I$6, $I$7 - LOG( $I$8 ))</f>
        <v>28.8</v>
      </c>
      <c r="J35" s="14">
        <f>ROUND( $J$34 + $J$6, $J$7 - LOG( $J$8 ))</f>
        <v>1253</v>
      </c>
      <c r="K35" s="14">
        <f>ROUND( $K$34 + $K$6, $K$7 - LOG( $K$8 ))</f>
        <v>273</v>
      </c>
      <c r="L35" s="14">
        <f>ROUND( $L$34 + $L$6, $L$7 - LOG( $L$8 ))</f>
        <v>787</v>
      </c>
      <c r="M35" s="14">
        <f>ROUND( $M$34 + $M$6, $M$7 - LOG( $M$8 ))</f>
        <v>634</v>
      </c>
      <c r="N35" s="14">
        <f>ROUND( $N$34 + $N$6, $N$7 - LOG( $N$8 ))</f>
        <v>48.9</v>
      </c>
      <c r="O35" s="14">
        <f>ROUND( $O$34 + $O$6, $O$7 - LOG( $O$8 ))</f>
        <v>39.5</v>
      </c>
      <c r="P35" s="14">
        <f>ROUND( $P$34 + $P$6, $P$7 - LOG( $P$8 ))</f>
        <v>73.400000000000006</v>
      </c>
      <c r="Q35" s="14">
        <f>ROUND( $Q$34 + $Q$6, $Q$7 - LOG( $Q$8 ))</f>
        <v>45.6</v>
      </c>
      <c r="R35" s="14">
        <f>ROUND( $R$34 + $R$6, $R$7 - LOG( $R$8 ))</f>
        <v>47.6</v>
      </c>
      <c r="S35" s="14">
        <f>ROUND( $S$34 + $S$6, $S$7 - LOG( $S$8 ))</f>
        <v>72.8</v>
      </c>
      <c r="T35" s="14">
        <f>ROUND( $T$34 + $T$6, $T$7 - LOG( $T$8 ))</f>
        <v>1264</v>
      </c>
      <c r="U35" s="14">
        <f>ROUND( $U$34 + $U$6, $U$7 - LOG( $U$8 ))</f>
        <v>849</v>
      </c>
      <c r="V35" s="14">
        <f>ROUND( $V$34 + $V$6, $V$7 - LOG( $V$8 ))</f>
        <v>1296</v>
      </c>
    </row>
    <row r="36" spans="2:22" x14ac:dyDescent="0.35">
      <c r="B36" s="14">
        <f>ROUND( $B$35 + $B$6, $B$7 - LOG( $B$8 ))</f>
        <v>40.9</v>
      </c>
      <c r="C36" s="14">
        <f>ROUND( $C$35 + $C$6, $C$7 - LOG( $C$8 ))</f>
        <v>25.5</v>
      </c>
      <c r="D36" s="14">
        <f>ROUND( $D$35 + $D$6, $D$7 - LOG( $D$8 ))</f>
        <v>30</v>
      </c>
      <c r="E36" s="14">
        <f>ROUND( $E$35 + $E$6, $E$7 - LOG( $E$8 ))</f>
        <v>17.5</v>
      </c>
      <c r="F36" s="14">
        <f>ROUND( $F$35 + $F$6, $F$7 - LOG( $F$8 ))</f>
        <v>32.5</v>
      </c>
      <c r="G36" s="14">
        <f>ROUND( $G$35 + $G$6, $G$7 - LOG( $G$8 ))</f>
        <v>25</v>
      </c>
      <c r="H36" s="14">
        <f>ROUND( $H$35 + $H$6, $H$7 - LOG( $H$8 ))</f>
        <v>35</v>
      </c>
      <c r="I36" s="14">
        <f>ROUND( $I$35 + $I$6, $I$7 - LOG( $I$8 ))</f>
        <v>30</v>
      </c>
      <c r="J36" s="14">
        <f>ROUND( $J$35 + $J$6, $J$7 - LOG( $J$8 ))</f>
        <v>1304</v>
      </c>
      <c r="K36" s="14">
        <f>ROUND( $K$35 + $K$6, $K$7 - LOG( $K$8 ))</f>
        <v>284</v>
      </c>
      <c r="L36" s="14">
        <f>ROUND( $L$35 + $L$6, $L$7 - LOG( $L$8 ))</f>
        <v>819</v>
      </c>
      <c r="M36" s="14">
        <f>ROUND( $M$35 + $M$6, $M$7 - LOG( $M$8 ))</f>
        <v>660</v>
      </c>
      <c r="N36" s="14">
        <f>ROUND( $N$35 + $N$6, $N$7 - LOG( $N$8 ))</f>
        <v>50.4</v>
      </c>
      <c r="O36" s="14">
        <f>ROUND( $O$35 + $O$6, $O$7 - LOG( $O$8 ))</f>
        <v>40.700000000000003</v>
      </c>
      <c r="P36" s="14">
        <f>ROUND( $P$35 + $P$6, $P$7 - LOG( $P$8 ))</f>
        <v>75.3</v>
      </c>
      <c r="Q36" s="14">
        <f>ROUND( $Q$35 + $Q$6, $Q$7 - LOG( $Q$8 ))</f>
        <v>47.5</v>
      </c>
      <c r="R36" s="14">
        <f>ROUND( $R$35 + $R$6, $R$7 - LOG( $R$8 ))</f>
        <v>49.5</v>
      </c>
      <c r="S36" s="14">
        <f>ROUND( $S$35 + $S$6, $S$7 - LOG( $S$8 ))</f>
        <v>75.5</v>
      </c>
      <c r="T36" s="14">
        <f>ROUND( $T$35 + $T$6, $T$7 - LOG( $T$8 ))</f>
        <v>1314</v>
      </c>
      <c r="U36" s="14">
        <f>ROUND( $U$35 + $U$6, $U$7 - LOG( $U$8 ))</f>
        <v>882</v>
      </c>
      <c r="V36" s="14">
        <f>ROUND( $V$35 + $V$6, $V$7 - LOG( $V$8 ))</f>
        <v>1343</v>
      </c>
    </row>
    <row r="37" spans="2:22" x14ac:dyDescent="0.35">
      <c r="B37" s="14">
        <f>ROUND( $B$36 + $B$6, $B$7 - LOG( $B$8 ))</f>
        <v>42.3</v>
      </c>
      <c r="C37" s="14">
        <f>ROUND( $C$36 + $C$6, $C$7 - LOG( $C$8 ))</f>
        <v>26.3</v>
      </c>
      <c r="D37" s="14">
        <f>ROUND( $D$36 + $D$6, $D$7 - LOG( $D$8 ))</f>
        <v>31</v>
      </c>
      <c r="E37" s="14">
        <f>ROUND( $E$36 + $E$6, $E$7 - LOG( $E$8 ))</f>
        <v>18</v>
      </c>
      <c r="F37" s="14">
        <f>ROUND( $F$36 + $F$6, $F$7 - LOG( $F$8 ))</f>
        <v>33.799999999999997</v>
      </c>
      <c r="G37" s="14">
        <f>ROUND( $G$36 + $G$6, $G$7 - LOG( $G$8 ))</f>
        <v>26</v>
      </c>
      <c r="H37" s="14">
        <f>ROUND( $H$36 + $H$6, $H$7 - LOG( $H$8 ))</f>
        <v>36.4</v>
      </c>
      <c r="I37" s="14">
        <f>ROUND( $I$36 + $I$6, $I$7 - LOG( $I$8 ))</f>
        <v>31.2</v>
      </c>
      <c r="J37" s="14">
        <f>ROUND( $J$36 + $J$6, $J$7 - LOG( $J$8 ))</f>
        <v>1355</v>
      </c>
      <c r="K37" s="14">
        <f>ROUND( $K$36 + $K$6, $K$7 - LOG( $K$8 ))</f>
        <v>295</v>
      </c>
      <c r="L37" s="14">
        <f>ROUND( $L$36 + $L$6, $L$7 - LOG( $L$8 ))</f>
        <v>851</v>
      </c>
      <c r="M37" s="14">
        <f>ROUND( $M$36 + $M$6, $M$7 - LOG( $M$8 ))</f>
        <v>686</v>
      </c>
      <c r="N37" s="14">
        <f>ROUND( $N$36 + $N$6, $N$7 - LOG( $N$8 ))</f>
        <v>51.9</v>
      </c>
      <c r="O37" s="14">
        <f>ROUND( $O$36 + $O$6, $O$7 - LOG( $O$8 ))</f>
        <v>41.9</v>
      </c>
      <c r="P37" s="14">
        <f>ROUND( $P$36 + $P$6, $P$7 - LOG( $P$8 ))</f>
        <v>77.2</v>
      </c>
      <c r="Q37" s="14">
        <f>ROUND( $Q$36 + $Q$6, $Q$7 - LOG( $Q$8 ))</f>
        <v>49.4</v>
      </c>
      <c r="R37" s="14">
        <f>ROUND( $R$36 + $R$6, $R$7 - LOG( $R$8 ))</f>
        <v>51.4</v>
      </c>
      <c r="S37" s="14">
        <f>ROUND( $S$36 + $S$6, $S$7 - LOG( $S$8 ))</f>
        <v>78.2</v>
      </c>
      <c r="T37" s="14">
        <f>ROUND( $T$36 + $T$6, $T$7 - LOG( $T$8 ))</f>
        <v>1364</v>
      </c>
      <c r="U37" s="14">
        <f>ROUND( $U$36 + $U$6, $U$7 - LOG( $U$8 ))</f>
        <v>915</v>
      </c>
      <c r="V37" s="14">
        <f>ROUND( $V$36 + $V$6, $V$7 - LOG( $V$8 ))</f>
        <v>1390</v>
      </c>
    </row>
    <row r="38" spans="2:22" x14ac:dyDescent="0.35">
      <c r="B38" s="14">
        <f>ROUND( $B$37 + $B$6, $B$7 - LOG( $B$8 ))</f>
        <v>43.7</v>
      </c>
      <c r="C38" s="14">
        <f>ROUND( $C$37 + $C$6, $C$7 - LOG( $C$8 ))</f>
        <v>27.1</v>
      </c>
      <c r="D38" s="14">
        <f>ROUND( $D$37 + $D$6, $D$7 - LOG( $D$8 ))</f>
        <v>32</v>
      </c>
      <c r="E38" s="14">
        <f>ROUND( $E$37 + $E$6, $E$7 - LOG( $E$8 ))</f>
        <v>18.5</v>
      </c>
      <c r="F38" s="14">
        <f>ROUND( $F$37 + $F$6, $F$7 - LOG( $F$8 ))</f>
        <v>35.1</v>
      </c>
      <c r="G38" s="14">
        <f>ROUND( $G$37 + $G$6, $G$7 - LOG( $G$8 ))</f>
        <v>27</v>
      </c>
      <c r="H38" s="14">
        <f>ROUND( $H$37 + $H$6, $H$7 - LOG( $H$8 ))</f>
        <v>37.799999999999997</v>
      </c>
      <c r="I38" s="14">
        <f>ROUND( $I$37 + $I$6, $I$7 - LOG( $I$8 ))</f>
        <v>32.4</v>
      </c>
      <c r="J38" s="14">
        <f>ROUND( $J$37 + $J$6, $J$7 - LOG( $J$8 ))</f>
        <v>1406</v>
      </c>
      <c r="K38" s="14">
        <f>ROUND( $K$37 + $K$6, $K$7 - LOG( $K$8 ))</f>
        <v>306</v>
      </c>
      <c r="L38" s="14">
        <f>ROUND( $L$37 + $L$6, $L$7 - LOG( $L$8 ))</f>
        <v>883</v>
      </c>
      <c r="M38" s="14">
        <f>ROUND( $M$37 + $M$6, $M$7 - LOG( $M$8 ))</f>
        <v>712</v>
      </c>
      <c r="N38" s="14">
        <f>ROUND( $N$37 + $N$6, $N$7 - LOG( $N$8 ))</f>
        <v>53.4</v>
      </c>
      <c r="O38" s="14">
        <f>ROUND( $O$37 + $O$6, $O$7 - LOG( $O$8 ))</f>
        <v>43.1</v>
      </c>
      <c r="P38" s="14">
        <f>ROUND( $P$37 + $P$6, $P$7 - LOG( $P$8 ))</f>
        <v>79.099999999999994</v>
      </c>
      <c r="Q38" s="14">
        <f>ROUND( $Q$37 + $Q$6, $Q$7 - LOG( $Q$8 ))</f>
        <v>51.3</v>
      </c>
      <c r="R38" s="14">
        <f>ROUND( $R$37 + $R$6, $R$7 - LOG( $R$8 ))</f>
        <v>53.3</v>
      </c>
      <c r="S38" s="14">
        <f>ROUND( $S$37 + $S$6, $S$7 - LOG( $S$8 ))</f>
        <v>80.900000000000006</v>
      </c>
      <c r="T38" s="14">
        <f>ROUND( $T$37 + $T$6, $T$7 - LOG( $T$8 ))</f>
        <v>1414</v>
      </c>
      <c r="U38" s="14">
        <f>ROUND( $U$37 + $U$6, $U$7 - LOG( $U$8 ))</f>
        <v>948</v>
      </c>
      <c r="V38" s="14">
        <f>ROUND( $V$37 + $V$6, $V$7 - LOG( $V$8 ))</f>
        <v>1437</v>
      </c>
    </row>
    <row r="39" spans="2:22" x14ac:dyDescent="0.35">
      <c r="B39" s="14">
        <f>ROUND( $B$38 + $B$6, $B$7 - LOG( $B$8 ))</f>
        <v>45.1</v>
      </c>
      <c r="C39" s="14">
        <f>ROUND( $C$38 + $C$6, $C$7 - LOG( $C$8 ))</f>
        <v>27.9</v>
      </c>
      <c r="D39" s="14">
        <f>ROUND( $D$38 + $D$6, $D$7 - LOG( $D$8 ))</f>
        <v>33</v>
      </c>
      <c r="E39" s="14">
        <f>ROUND( $E$38 + $E$6, $E$7 - LOG( $E$8 ))</f>
        <v>19</v>
      </c>
      <c r="F39" s="14">
        <f>ROUND( $F$38 + $F$6, $F$7 - LOG( $F$8 ))</f>
        <v>36.4</v>
      </c>
      <c r="G39" s="14">
        <f>ROUND( $G$38 + $G$6, $G$7 - LOG( $G$8 ))</f>
        <v>28</v>
      </c>
      <c r="H39" s="14">
        <f>ROUND( $H$38 + $H$6, $H$7 - LOG( $H$8 ))</f>
        <v>39.200000000000003</v>
      </c>
      <c r="I39" s="14">
        <f>ROUND( $I$38 + $I$6, $I$7 - LOG( $I$8 ))</f>
        <v>33.6</v>
      </c>
      <c r="J39" s="14">
        <f>ROUND( $J$38 + $J$6, $J$7 - LOG( $J$8 ))</f>
        <v>1457</v>
      </c>
      <c r="K39" s="14">
        <f>ROUND( $K$38 + $K$6, $K$7 - LOG( $K$8 ))</f>
        <v>317</v>
      </c>
      <c r="L39" s="14">
        <f>ROUND( $L$38 + $L$6, $L$7 - LOG( $L$8 ))</f>
        <v>915</v>
      </c>
      <c r="M39" s="14">
        <f>ROUND( $M$38 + $M$6, $M$7 - LOG( $M$8 ))</f>
        <v>738</v>
      </c>
      <c r="N39" s="14">
        <f>ROUND( $N$38 + $N$6, $N$7 - LOG( $N$8 ))</f>
        <v>54.9</v>
      </c>
      <c r="O39" s="14">
        <f>ROUND( $O$38 + $O$6, $O$7 - LOG( $O$8 ))</f>
        <v>44.3</v>
      </c>
      <c r="P39" s="14">
        <f>ROUND( $P$38 + $P$6, $P$7 - LOG( $P$8 ))</f>
        <v>81</v>
      </c>
      <c r="Q39" s="14">
        <f>ROUND( $Q$38 + $Q$6, $Q$7 - LOG( $Q$8 ))</f>
        <v>53.2</v>
      </c>
      <c r="R39" s="14">
        <f>ROUND( $R$38 + $R$6, $R$7 - LOG( $R$8 ))</f>
        <v>55.2</v>
      </c>
      <c r="S39" s="14">
        <f>ROUND( $S$38 + $S$6, $S$7 - LOG( $S$8 ))</f>
        <v>83.6</v>
      </c>
      <c r="T39" s="14">
        <f>ROUND( $T$38 + $T$6, $T$7 - LOG( $T$8 ))</f>
        <v>1464</v>
      </c>
      <c r="U39" s="14">
        <f>ROUND( $U$38 + $U$6, $U$7 - LOG( $U$8 ))</f>
        <v>981</v>
      </c>
      <c r="V39" s="14">
        <f>ROUND( $V$38 + $V$6, $V$7 - LOG( $V$8 ))</f>
        <v>1484</v>
      </c>
    </row>
    <row r="40" spans="2:22" x14ac:dyDescent="0.35">
      <c r="B40" s="14">
        <f>ROUND( $B$39 + $B$6, $B$7 - LOG( $B$8 ))</f>
        <v>46.5</v>
      </c>
      <c r="C40" s="14">
        <f>ROUND( $C$39 + $C$6, $C$7 - LOG( $C$8 ))</f>
        <v>28.7</v>
      </c>
      <c r="D40" s="14">
        <f>ROUND( $D$39 + $D$6, $D$7 - LOG( $D$8 ))</f>
        <v>34</v>
      </c>
      <c r="E40" s="14">
        <f>ROUND( $E$39 + $E$6, $E$7 - LOG( $E$8 ))</f>
        <v>19.5</v>
      </c>
      <c r="F40" s="14">
        <f>ROUND( $F$39 + $F$6, $F$7 - LOG( $F$8 ))</f>
        <v>37.700000000000003</v>
      </c>
      <c r="G40" s="14">
        <f>ROUND( $G$39 + $G$6, $G$7 - LOG( $G$8 ))</f>
        <v>29</v>
      </c>
      <c r="H40" s="14">
        <f>ROUND( $H$39 + $H$6, $H$7 - LOG( $H$8 ))</f>
        <v>40.6</v>
      </c>
      <c r="I40" s="14">
        <f>ROUND( $I$39 + $I$6, $I$7 - LOG( $I$8 ))</f>
        <v>34.799999999999997</v>
      </c>
      <c r="J40" s="14">
        <f>ROUND( $J$39 + $J$6, $J$7 - LOG( $J$8 ))</f>
        <v>1508</v>
      </c>
      <c r="K40" s="14">
        <f>ROUND( $K$39 + $K$6, $K$7 - LOG( $K$8 ))</f>
        <v>328</v>
      </c>
      <c r="L40" s="14">
        <f>ROUND( $L$39 + $L$6, $L$7 - LOG( $L$8 ))</f>
        <v>947</v>
      </c>
      <c r="M40" s="14">
        <f>ROUND( $M$39 + $M$6, $M$7 - LOG( $M$8 ))</f>
        <v>764</v>
      </c>
      <c r="N40" s="14">
        <f>ROUND( $N$39 + $N$6, $N$7 - LOG( $N$8 ))</f>
        <v>56.4</v>
      </c>
      <c r="O40" s="14">
        <f>ROUND( $O$39 + $O$6, $O$7 - LOG( $O$8 ))</f>
        <v>45.5</v>
      </c>
      <c r="P40" s="14">
        <f>ROUND( $P$39 + $P$6, $P$7 - LOG( $P$8 ))</f>
        <v>82.9</v>
      </c>
      <c r="Q40" s="14">
        <f>ROUND( $Q$39 + $Q$6, $Q$7 - LOG( $Q$8 ))</f>
        <v>55.1</v>
      </c>
      <c r="R40" s="14">
        <f>ROUND( $R$39 + $R$6, $R$7 - LOG( $R$8 ))</f>
        <v>57.1</v>
      </c>
      <c r="S40" s="14">
        <f>ROUND( $S$39 + $S$6, $S$7 - LOG( $S$8 ))</f>
        <v>86.3</v>
      </c>
      <c r="T40" s="14">
        <f>ROUND( $T$39 + $T$6, $T$7 - LOG( $T$8 ))</f>
        <v>1514</v>
      </c>
      <c r="U40" s="14">
        <f>ROUND( $U$39 + $U$6, $U$7 - LOG( $U$8 ))</f>
        <v>1014</v>
      </c>
      <c r="V40" s="14">
        <f>ROUND( $V$39 + $V$6, $V$7 - LOG( $V$8 ))</f>
        <v>1531</v>
      </c>
    </row>
    <row r="41" spans="2:22" x14ac:dyDescent="0.35">
      <c r="B41" s="14">
        <f>ROUND( $B$40 + $B$6, $B$7 - LOG( $B$8 ))</f>
        <v>47.9</v>
      </c>
      <c r="C41" s="14">
        <f>ROUND( $C$40 + $C$6, $C$7 - LOG( $C$8 ))</f>
        <v>29.5</v>
      </c>
      <c r="D41" s="14">
        <f>ROUND( $D$40 + $D$6, $D$7 - LOG( $D$8 ))</f>
        <v>35</v>
      </c>
      <c r="E41" s="14">
        <f>ROUND( $E$40 + $E$6, $E$7 - LOG( $E$8 ))</f>
        <v>20</v>
      </c>
      <c r="F41" s="14">
        <f>ROUND( $F$40 + $F$6, $F$7 - LOG( $F$8 ))</f>
        <v>39</v>
      </c>
      <c r="G41" s="14">
        <f>ROUND( $G$40 + $G$6, $G$7 - LOG( $G$8 ))</f>
        <v>30</v>
      </c>
      <c r="H41" s="14">
        <f>ROUND( $H$40 + $H$6, $H$7 - LOG( $H$8 ))</f>
        <v>42</v>
      </c>
      <c r="I41" s="14">
        <f>ROUND( $I$40 + $I$6, $I$7 - LOG( $I$8 ))</f>
        <v>36</v>
      </c>
      <c r="J41" s="14">
        <f>ROUND( $J$40 + $J$6, $J$7 - LOG( $J$8 ))</f>
        <v>1559</v>
      </c>
      <c r="K41" s="14">
        <f>ROUND( $K$40 + $K$6, $K$7 - LOG( $K$8 ))</f>
        <v>339</v>
      </c>
      <c r="L41" s="14">
        <f>ROUND( $L$40 + $L$6, $L$7 - LOG( $L$8 ))</f>
        <v>979</v>
      </c>
      <c r="M41" s="14">
        <f>ROUND( $M$40 + $M$6, $M$7 - LOG( $M$8 ))</f>
        <v>790</v>
      </c>
      <c r="N41" s="14">
        <f>ROUND( $N$40 + $N$6, $N$7 - LOG( $N$8 ))</f>
        <v>57.9</v>
      </c>
      <c r="O41" s="14">
        <f>ROUND( $O$40 + $O$6, $O$7 - LOG( $O$8 ))</f>
        <v>46.7</v>
      </c>
      <c r="P41" s="14">
        <f>ROUND( $P$40 + $P$6, $P$7 - LOG( $P$8 ))</f>
        <v>84.8</v>
      </c>
      <c r="Q41" s="14">
        <f>ROUND( $Q$40 + $Q$6, $Q$7 - LOG( $Q$8 ))</f>
        <v>57</v>
      </c>
      <c r="R41" s="14">
        <f>ROUND( $R$40 + $R$6, $R$7 - LOG( $R$8 ))</f>
        <v>59</v>
      </c>
      <c r="S41" s="14">
        <f>ROUND( $S$40 + $S$6, $S$7 - LOG( $S$8 ))</f>
        <v>89</v>
      </c>
      <c r="T41" s="14">
        <f>ROUND( $T$40 + $T$6, $T$7 - LOG( $T$8 ))</f>
        <v>1564</v>
      </c>
      <c r="U41" s="14">
        <f>ROUND( $U$40 + $U$6, $U$7 - LOG( $U$8 ))</f>
        <v>1047</v>
      </c>
      <c r="V41" s="14">
        <f>ROUND( $V$40 + $V$6, $V$7 - LOG( $V$8 ))</f>
        <v>1578</v>
      </c>
    </row>
    <row r="42" spans="2:22" x14ac:dyDescent="0.35">
      <c r="B42" s="14">
        <f>ROUND( $B$41 + $B$6, $B$7 - LOG( $B$8 ))</f>
        <v>49.3</v>
      </c>
      <c r="C42" s="14">
        <f>ROUND( $C$41 + $C$6, $C$7 - LOG( $C$8 ))</f>
        <v>30.3</v>
      </c>
      <c r="D42" s="14">
        <f>ROUND( $D$41 + $D$6, $D$7 - LOG( $D$8 ))</f>
        <v>36</v>
      </c>
      <c r="E42" s="14">
        <f>ROUND( $E$41 + $E$6, $E$7 - LOG( $E$8 ))</f>
        <v>20.5</v>
      </c>
      <c r="F42" s="14">
        <f>ROUND( $F$41 + $F$6, $F$7 - LOG( $F$8 ))</f>
        <v>40.299999999999997</v>
      </c>
      <c r="G42" s="14">
        <f>ROUND( $G$41 + $G$6, $G$7 - LOG( $G$8 ))</f>
        <v>31</v>
      </c>
      <c r="H42" s="14">
        <f>ROUND( $H$41 + $H$6, $H$7 - LOG( $H$8 ))</f>
        <v>43.4</v>
      </c>
      <c r="I42" s="14">
        <f>ROUND( $I$41 + $I$6, $I$7 - LOG( $I$8 ))</f>
        <v>37.200000000000003</v>
      </c>
      <c r="J42" s="14">
        <f>ROUND( $J$41 + $J$6, $J$7 - LOG( $J$8 ))</f>
        <v>1610</v>
      </c>
      <c r="K42" s="14">
        <f>ROUND( $K$41 + $K$6, $K$7 - LOG( $K$8 ))</f>
        <v>350</v>
      </c>
      <c r="L42" s="14">
        <f>ROUND( $L$41 + $L$6, $L$7 - LOG( $L$8 ))</f>
        <v>1011</v>
      </c>
      <c r="M42" s="14">
        <f>ROUND( $M$41 + $M$6, $M$7 - LOG( $M$8 ))</f>
        <v>816</v>
      </c>
      <c r="N42" s="14">
        <f>ROUND( $N$41 + $N$6, $N$7 - LOG( $N$8 ))</f>
        <v>59.4</v>
      </c>
      <c r="O42" s="14">
        <f>ROUND( $O$41 + $O$6, $O$7 - LOG( $O$8 ))</f>
        <v>47.9</v>
      </c>
      <c r="P42" s="14">
        <f>ROUND( $P$41 + $P$6, $P$7 - LOG( $P$8 ))</f>
        <v>86.7</v>
      </c>
      <c r="Q42" s="14">
        <f>ROUND( $Q$41 + $Q$6, $Q$7 - LOG( $Q$8 ))</f>
        <v>58.9</v>
      </c>
      <c r="R42" s="14">
        <f>ROUND( $R$41 + $R$6, $R$7 - LOG( $R$8 ))</f>
        <v>60.9</v>
      </c>
      <c r="S42" s="14">
        <f>ROUND( $S$41 + $S$6, $S$7 - LOG( $S$8 ))</f>
        <v>91.7</v>
      </c>
      <c r="T42" s="14">
        <f>ROUND( $T$41 + $T$6, $T$7 - LOG( $T$8 ))</f>
        <v>1614</v>
      </c>
      <c r="U42" s="14">
        <f>ROUND( $U$41 + $U$6, $U$7 - LOG( $U$8 ))</f>
        <v>1080</v>
      </c>
      <c r="V42" s="14">
        <f>ROUND( $V$41 + $V$6, $V$7 - LOG( $V$8 ))</f>
        <v>1625</v>
      </c>
    </row>
    <row r="43" spans="2:22" x14ac:dyDescent="0.35">
      <c r="B43" s="14">
        <f>ROUND( $B$42 + $B$6, $B$7 - LOG( $B$8 ))</f>
        <v>50.7</v>
      </c>
      <c r="C43" s="14">
        <f>ROUND( $C$42 + $C$6, $C$7 - LOG( $C$8 ))</f>
        <v>31.1</v>
      </c>
      <c r="D43" s="14">
        <f>ROUND( $D$42 + $D$6, $D$7 - LOG( $D$8 ))</f>
        <v>37</v>
      </c>
      <c r="E43" s="14">
        <f>ROUND( $E$42 + $E$6, $E$7 - LOG( $E$8 ))</f>
        <v>21</v>
      </c>
      <c r="F43" s="14">
        <f>ROUND( $F$42 + $F$6, $F$7 - LOG( $F$8 ))</f>
        <v>41.6</v>
      </c>
      <c r="G43" s="14">
        <f>ROUND( $G$42 + $G$6, $G$7 - LOG( $G$8 ))</f>
        <v>32</v>
      </c>
      <c r="H43" s="14">
        <f>ROUND( $H$42 + $H$6, $H$7 - LOG( $H$8 ))</f>
        <v>44.8</v>
      </c>
      <c r="I43" s="14">
        <f>ROUND( $I$42 + $I$6, $I$7 - LOG( $I$8 ))</f>
        <v>38.4</v>
      </c>
      <c r="J43" s="14">
        <f>ROUND( $J$42 + $J$6, $J$7 - LOG( $J$8 ))</f>
        <v>1661</v>
      </c>
      <c r="K43" s="14">
        <f>ROUND( $K$42 + $K$6, $K$7 - LOG( $K$8 ))</f>
        <v>361</v>
      </c>
      <c r="L43" s="14">
        <f>ROUND( $L$42 + $L$6, $L$7 - LOG( $L$8 ))</f>
        <v>1043</v>
      </c>
      <c r="M43" s="14">
        <f>ROUND( $M$42 + $M$6, $M$7 - LOG( $M$8 ))</f>
        <v>842</v>
      </c>
      <c r="N43" s="14">
        <f>ROUND( $N$42 + $N$6, $N$7 - LOG( $N$8 ))</f>
        <v>60.9</v>
      </c>
      <c r="O43" s="14">
        <f>ROUND( $O$42 + $O$6, $O$7 - LOG( $O$8 ))</f>
        <v>49.1</v>
      </c>
      <c r="P43" s="14">
        <f>ROUND( $P$42 + $P$6, $P$7 - LOG( $P$8 ))</f>
        <v>88.6</v>
      </c>
      <c r="Q43" s="14">
        <f>ROUND( $Q$42 + $Q$6, $Q$7 - LOG( $Q$8 ))</f>
        <v>60.8</v>
      </c>
      <c r="R43" s="14">
        <f>ROUND( $R$42 + $R$6, $R$7 - LOG( $R$8 ))</f>
        <v>62.8</v>
      </c>
      <c r="S43" s="14">
        <f>ROUND( $S$42 + $S$6, $S$7 - LOG( $S$8 ))</f>
        <v>94.4</v>
      </c>
      <c r="T43" s="14">
        <f>ROUND( $T$42 + $T$6, $T$7 - LOG( $T$8 ))</f>
        <v>1664</v>
      </c>
      <c r="U43" s="14">
        <f>ROUND( $U$42 + $U$6, $U$7 - LOG( $U$8 ))</f>
        <v>1113</v>
      </c>
      <c r="V43" s="14">
        <f>ROUND( $V$42 + $V$6, $V$7 - LOG( $V$8 ))</f>
        <v>1672</v>
      </c>
    </row>
    <row r="44" spans="2:22" x14ac:dyDescent="0.35">
      <c r="B44" s="14">
        <f>ROUND( $B$43 + $B$6, $B$7 - LOG( $B$8 ))</f>
        <v>52.1</v>
      </c>
      <c r="C44" s="14">
        <f>ROUND( $C$43 + $C$6, $C$7 - LOG( $C$8 ))</f>
        <v>31.9</v>
      </c>
      <c r="D44" s="14">
        <f>ROUND( $D$43 + $D$6, $D$7 - LOG( $D$8 ))</f>
        <v>38</v>
      </c>
      <c r="E44" s="14">
        <f>ROUND( $E$43 + $E$6, $E$7 - LOG( $E$8 ))</f>
        <v>21.5</v>
      </c>
      <c r="F44" s="14">
        <f>ROUND( $F$43 + $F$6, $F$7 - LOG( $F$8 ))</f>
        <v>42.9</v>
      </c>
      <c r="G44" s="14">
        <f>ROUND( $G$43 + $G$6, $G$7 - LOG( $G$8 ))</f>
        <v>33</v>
      </c>
      <c r="H44" s="14">
        <f>ROUND( $H$43 + $H$6, $H$7 - LOG( $H$8 ))</f>
        <v>46.2</v>
      </c>
      <c r="I44" s="14">
        <f>ROUND( $I$43 + $I$6, $I$7 - LOG( $I$8 ))</f>
        <v>39.6</v>
      </c>
      <c r="J44" s="14">
        <f>ROUND( $J$43 + $J$6, $J$7 - LOG( $J$8 ))</f>
        <v>1712</v>
      </c>
      <c r="K44" s="14">
        <f>ROUND( $K$43 + $K$6, $K$7 - LOG( $K$8 ))</f>
        <v>372</v>
      </c>
      <c r="L44" s="14">
        <f>ROUND( $L$43 + $L$6, $L$7 - LOG( $L$8 ))</f>
        <v>1075</v>
      </c>
      <c r="M44" s="14">
        <f>ROUND( $M$43 + $M$6, $M$7 - LOG( $M$8 ))</f>
        <v>868</v>
      </c>
      <c r="N44" s="14">
        <f>ROUND( $N$43 + $N$6, $N$7 - LOG( $N$8 ))</f>
        <v>62.4</v>
      </c>
      <c r="O44" s="14">
        <f>ROUND( $O$43 + $O$6, $O$7 - LOG( $O$8 ))</f>
        <v>50.3</v>
      </c>
      <c r="P44" s="14">
        <f>ROUND( $P$43 + $P$6, $P$7 - LOG( $P$8 ))</f>
        <v>90.5</v>
      </c>
      <c r="Q44" s="14">
        <f>ROUND( $Q$43 + $Q$6, $Q$7 - LOG( $Q$8 ))</f>
        <v>62.7</v>
      </c>
      <c r="R44" s="14">
        <f>ROUND( $R$43 + $R$6, $R$7 - LOG( $R$8 ))</f>
        <v>64.7</v>
      </c>
      <c r="S44" s="14">
        <f>ROUND( $S$43 + $S$6, $S$7 - LOG( $S$8 ))</f>
        <v>97.1</v>
      </c>
      <c r="T44" s="14">
        <f>ROUND( $T$43 + $T$6, $T$7 - LOG( $T$8 ))</f>
        <v>1714</v>
      </c>
      <c r="U44" s="14">
        <f>ROUND( $U$43 + $U$6, $U$7 - LOG( $U$8 ))</f>
        <v>1146</v>
      </c>
      <c r="V44" s="14">
        <f>ROUND( $V$43 + $V$6, $V$7 - LOG( $V$8 ))</f>
        <v>1719</v>
      </c>
    </row>
    <row r="45" spans="2:22" x14ac:dyDescent="0.35">
      <c r="B45" s="14">
        <f>ROUND( $B$44 + $B$6, $B$7 - LOG( $B$8 ))</f>
        <v>53.5</v>
      </c>
      <c r="C45" s="14">
        <f>ROUND( $C$44 + $C$6, $C$7 - LOG( $C$8 ))</f>
        <v>32.700000000000003</v>
      </c>
      <c r="D45" s="14">
        <f>ROUND( $D$44 + $D$6, $D$7 - LOG( $D$8 ))</f>
        <v>39</v>
      </c>
      <c r="E45" s="14">
        <f>ROUND( $E$44 + $E$6, $E$7 - LOG( $E$8 ))</f>
        <v>22</v>
      </c>
      <c r="F45" s="14">
        <f>ROUND( $F$44 + $F$6, $F$7 - LOG( $F$8 ))</f>
        <v>44.2</v>
      </c>
      <c r="G45" s="14">
        <f>ROUND( $G$44 + $G$6, $G$7 - LOG( $G$8 ))</f>
        <v>34</v>
      </c>
      <c r="H45" s="14">
        <f>ROUND( $H$44 + $H$6, $H$7 - LOG( $H$8 ))</f>
        <v>47.6</v>
      </c>
      <c r="I45" s="14">
        <f>ROUND( $I$44 + $I$6, $I$7 - LOG( $I$8 ))</f>
        <v>40.799999999999997</v>
      </c>
      <c r="J45" s="14">
        <f>ROUND( $J$44 + $J$6, $J$7 - LOG( $J$8 ))</f>
        <v>1763</v>
      </c>
      <c r="K45" s="14">
        <f>ROUND( $K$44 + $K$6, $K$7 - LOG( $K$8 ))</f>
        <v>383</v>
      </c>
      <c r="L45" s="14">
        <f>ROUND( $L$44 + $L$6, $L$7 - LOG( $L$8 ))</f>
        <v>1107</v>
      </c>
      <c r="M45" s="14">
        <f>ROUND( $M$44 + $M$6, $M$7 - LOG( $M$8 ))</f>
        <v>894</v>
      </c>
      <c r="N45" s="14">
        <f>ROUND( $N$44 + $N$6, $N$7 - LOG( $N$8 ))</f>
        <v>63.9</v>
      </c>
      <c r="O45" s="14">
        <f>ROUND( $O$44 + $O$6, $O$7 - LOG( $O$8 ))</f>
        <v>51.5</v>
      </c>
      <c r="P45" s="14">
        <f>ROUND( $P$44 + $P$6, $P$7 - LOG( $P$8 ))</f>
        <v>92.4</v>
      </c>
      <c r="Q45" s="14">
        <f>ROUND( $Q$44 + $Q$6, $Q$7 - LOG( $Q$8 ))</f>
        <v>64.599999999999994</v>
      </c>
      <c r="R45" s="14">
        <f>ROUND( $R$44 + $R$6, $R$7 - LOG( $R$8 ))</f>
        <v>66.599999999999994</v>
      </c>
      <c r="S45" s="14">
        <f>ROUND( $S$44 + $S$6, $S$7 - LOG( $S$8 ))</f>
        <v>99.8</v>
      </c>
      <c r="T45" s="14">
        <f>ROUND( $T$44 + $T$6, $T$7 - LOG( $T$8 ))</f>
        <v>1764</v>
      </c>
      <c r="U45" s="14">
        <f>ROUND( $U$44 + $U$6, $U$7 - LOG( $U$8 ))</f>
        <v>1179</v>
      </c>
      <c r="V45" s="14">
        <f>ROUND( $V$44 + $V$6, $V$7 - LOG( $V$8 ))</f>
        <v>1766</v>
      </c>
    </row>
    <row r="46" spans="2:22" x14ac:dyDescent="0.35">
      <c r="B46" s="14">
        <f>ROUND( $B$45 + $B$6, $B$7 - LOG( $B$8 ))</f>
        <v>54.9</v>
      </c>
      <c r="C46" s="14">
        <f>ROUND( $C$45 + $C$6, $C$7 - LOG( $C$8 ))</f>
        <v>33.5</v>
      </c>
      <c r="D46" s="14">
        <f>ROUND( $D$45 + $D$6, $D$7 - LOG( $D$8 ))</f>
        <v>40</v>
      </c>
      <c r="E46" s="14">
        <f>ROUND( $E$45 + $E$6, $E$7 - LOG( $E$8 ))</f>
        <v>22.5</v>
      </c>
      <c r="F46" s="14">
        <f>ROUND( $F$45 + $F$6, $F$7 - LOG( $F$8 ))</f>
        <v>45.5</v>
      </c>
      <c r="G46" s="14">
        <f>ROUND( $G$45 + $G$6, $G$7 - LOG( $G$8 ))</f>
        <v>35</v>
      </c>
      <c r="H46" s="14">
        <f>ROUND( $H$45 + $H$6, $H$7 - LOG( $H$8 ))</f>
        <v>49</v>
      </c>
      <c r="I46" s="14">
        <f>ROUND( $I$45 + $I$6, $I$7 - LOG( $I$8 ))</f>
        <v>42</v>
      </c>
      <c r="J46" s="14">
        <f>ROUND( $J$45 + $J$6, $J$7 - LOG( $J$8 ))</f>
        <v>1814</v>
      </c>
      <c r="K46" s="14">
        <f>ROUND( $K$45 + $K$6, $K$7 - LOG( $K$8 ))</f>
        <v>394</v>
      </c>
      <c r="L46" s="14">
        <f>ROUND( $L$45 + $L$6, $L$7 - LOG( $L$8 ))</f>
        <v>1139</v>
      </c>
      <c r="M46" s="14">
        <f>ROUND( $M$45 + $M$6, $M$7 - LOG( $M$8 ))</f>
        <v>920</v>
      </c>
      <c r="N46" s="14">
        <f>ROUND( $N$45 + $N$6, $N$7 - LOG( $N$8 ))</f>
        <v>65.400000000000006</v>
      </c>
      <c r="O46" s="14">
        <f>ROUND( $O$45 + $O$6, $O$7 - LOG( $O$8 ))</f>
        <v>52.7</v>
      </c>
      <c r="P46" s="14">
        <f>ROUND( $P$45 + $P$6, $P$7 - LOG( $P$8 ))</f>
        <v>94.3</v>
      </c>
      <c r="Q46" s="14">
        <f>ROUND( $Q$45 + $Q$6, $Q$7 - LOG( $Q$8 ))</f>
        <v>66.5</v>
      </c>
      <c r="R46" s="14">
        <f>ROUND( $R$45 + $R$6, $R$7 - LOG( $R$8 ))</f>
        <v>68.5</v>
      </c>
      <c r="S46" s="14">
        <f>ROUND( $S$45 + $S$6, $S$7 - LOG( $S$8 ))</f>
        <v>102.5</v>
      </c>
      <c r="T46" s="14">
        <f>ROUND( $T$45 + $T$6, $T$7 - LOG( $T$8 ))</f>
        <v>1814</v>
      </c>
      <c r="U46" s="14">
        <f>ROUND( $U$45 + $U$6, $U$7 - LOG( $U$8 ))</f>
        <v>1212</v>
      </c>
      <c r="V46" s="14">
        <f>ROUND( $V$45 + $V$6, $V$7 - LOG( $V$8 ))</f>
        <v>1813</v>
      </c>
    </row>
    <row r="47" spans="2:22" x14ac:dyDescent="0.35">
      <c r="B47" s="14">
        <f>ROUND( $B$46 + $B$6, $B$7 - LOG( $B$8 ))</f>
        <v>56.3</v>
      </c>
      <c r="C47" s="14">
        <f>ROUND( $C$46 + $C$6, $C$7 - LOG( $C$8 ))</f>
        <v>34.299999999999997</v>
      </c>
      <c r="D47" s="14">
        <f>ROUND( $D$46 + $D$6, $D$7 - LOG( $D$8 ))</f>
        <v>41</v>
      </c>
      <c r="E47" s="14">
        <f>ROUND( $E$46 + $E$6, $E$7 - LOG( $E$8 ))</f>
        <v>23</v>
      </c>
      <c r="F47" s="14">
        <f>ROUND( $F$46 + $F$6, $F$7 - LOG( $F$8 ))</f>
        <v>46.8</v>
      </c>
      <c r="G47" s="14">
        <f>ROUND( $G$46 + $G$6, $G$7 - LOG( $G$8 ))</f>
        <v>36</v>
      </c>
      <c r="H47" s="14">
        <f>ROUND( $H$46 + $H$6, $H$7 - LOG( $H$8 ))</f>
        <v>50.4</v>
      </c>
      <c r="I47" s="14">
        <f>ROUND( $I$46 + $I$6, $I$7 - LOG( $I$8 ))</f>
        <v>43.2</v>
      </c>
      <c r="J47" s="14">
        <f>ROUND( $J$46 + $J$6, $J$7 - LOG( $J$8 ))</f>
        <v>1865</v>
      </c>
      <c r="K47" s="14">
        <f>ROUND( $K$46 + $K$6, $K$7 - LOG( $K$8 ))</f>
        <v>405</v>
      </c>
      <c r="L47" s="14">
        <f>ROUND( $L$46 + $L$6, $L$7 - LOG( $L$8 ))</f>
        <v>1171</v>
      </c>
      <c r="M47" s="14">
        <f>ROUND( $M$46 + $M$6, $M$7 - LOG( $M$8 ))</f>
        <v>946</v>
      </c>
      <c r="N47" s="14">
        <f>ROUND( $N$46 + $N$6, $N$7 - LOG( $N$8 ))</f>
        <v>66.900000000000006</v>
      </c>
      <c r="O47" s="14">
        <f>ROUND( $O$46 + $O$6, $O$7 - LOG( $O$8 ))</f>
        <v>53.9</v>
      </c>
      <c r="P47" s="14">
        <f>ROUND( $P$46 + $P$6, $P$7 - LOG( $P$8 ))</f>
        <v>96.2</v>
      </c>
      <c r="Q47" s="14">
        <f>ROUND( $Q$46 + $Q$6, $Q$7 - LOG( $Q$8 ))</f>
        <v>68.400000000000006</v>
      </c>
      <c r="R47" s="14">
        <f>ROUND( $R$46 + $R$6, $R$7 - LOG( $R$8 ))</f>
        <v>70.400000000000006</v>
      </c>
      <c r="S47" s="14">
        <f>ROUND( $S$46 + $S$6, $S$7 - LOG( $S$8 ))</f>
        <v>105.2</v>
      </c>
      <c r="T47" s="14">
        <f>ROUND( $T$46 + $T$6, $T$7 - LOG( $T$8 ))</f>
        <v>1864</v>
      </c>
      <c r="U47" s="14">
        <f>ROUND( $U$46 + $U$6, $U$7 - LOG( $U$8 ))</f>
        <v>1245</v>
      </c>
      <c r="V47" s="14">
        <f>ROUND( $V$46 + $V$6, $V$7 - LOG( $V$8 ))</f>
        <v>1860</v>
      </c>
    </row>
    <row r="48" spans="2:22" x14ac:dyDescent="0.35">
      <c r="B48" s="14">
        <f>ROUND( $B$47 + $B$6, $B$7 - LOG( $B$8 ))</f>
        <v>57.7</v>
      </c>
      <c r="C48" s="14">
        <f>ROUND( $C$47 + $C$6, $C$7 - LOG( $C$8 ))</f>
        <v>35.1</v>
      </c>
      <c r="D48" s="14">
        <f>ROUND( $D$47 + $D$6, $D$7 - LOG( $D$8 ))</f>
        <v>42</v>
      </c>
      <c r="E48" s="14">
        <f>ROUND( $E$47 + $E$6, $E$7 - LOG( $E$8 ))</f>
        <v>23.5</v>
      </c>
      <c r="F48" s="14">
        <f>ROUND( $F$47 + $F$6, $F$7 - LOG( $F$8 ))</f>
        <v>48.1</v>
      </c>
      <c r="G48" s="14">
        <f>ROUND( $G$47 + $G$6, $G$7 - LOG( $G$8 ))</f>
        <v>37</v>
      </c>
      <c r="H48" s="14">
        <f>ROUND( $H$47 + $H$6, $H$7 - LOG( $H$8 ))</f>
        <v>51.8</v>
      </c>
      <c r="I48" s="14">
        <f>ROUND( $I$47 + $I$6, $I$7 - LOG( $I$8 ))</f>
        <v>44.4</v>
      </c>
      <c r="J48" s="14">
        <f>ROUND( $J$47 + $J$6, $J$7 - LOG( $J$8 ))</f>
        <v>1916</v>
      </c>
      <c r="K48" s="14">
        <f>ROUND( $K$47 + $K$6, $K$7 - LOG( $K$8 ))</f>
        <v>416</v>
      </c>
      <c r="L48" s="14">
        <f>ROUND( $L$47 + $L$6, $L$7 - LOG( $L$8 ))</f>
        <v>1203</v>
      </c>
      <c r="M48" s="14">
        <f>ROUND( $M$47 + $M$6, $M$7 - LOG( $M$8 ))</f>
        <v>972</v>
      </c>
      <c r="N48" s="14">
        <f>ROUND( $N$47 + $N$6, $N$7 - LOG( $N$8 ))</f>
        <v>68.400000000000006</v>
      </c>
      <c r="O48" s="14">
        <f>ROUND( $O$47 + $O$6, $O$7 - LOG( $O$8 ))</f>
        <v>55.1</v>
      </c>
      <c r="P48" s="14">
        <f>ROUND( $P$47 + $P$6, $P$7 - LOG( $P$8 ))</f>
        <v>98.1</v>
      </c>
      <c r="Q48" s="14">
        <f>ROUND( $Q$47 + $Q$6, $Q$7 - LOG( $Q$8 ))</f>
        <v>70.3</v>
      </c>
      <c r="R48" s="14">
        <f>ROUND( $R$47 + $R$6, $R$7 - LOG( $R$8 ))</f>
        <v>72.3</v>
      </c>
      <c r="S48" s="14">
        <f>ROUND( $S$47 + $S$6, $S$7 - LOG( $S$8 ))</f>
        <v>107.9</v>
      </c>
      <c r="T48" s="14">
        <f>ROUND( $T$47 + $T$6, $T$7 - LOG( $T$8 ))</f>
        <v>1914</v>
      </c>
      <c r="U48" s="14">
        <f>ROUND( $U$47 + $U$6, $U$7 - LOG( $U$8 ))</f>
        <v>1278</v>
      </c>
      <c r="V48" s="14">
        <f>ROUND( $V$47 + $V$6, $V$7 - LOG( $V$8 ))</f>
        <v>1907</v>
      </c>
    </row>
    <row r="49" spans="2:22" x14ac:dyDescent="0.35">
      <c r="B49" s="14">
        <f>ROUND( $B$48 + $B$6, $B$7 - LOG( $B$8 ))</f>
        <v>59.1</v>
      </c>
      <c r="C49" s="14">
        <f>ROUND( $C$48 + $C$6, $C$7 - LOG( $C$8 ))</f>
        <v>35.9</v>
      </c>
      <c r="D49" s="14">
        <f>ROUND( $D$48 + $D$6, $D$7 - LOG( $D$8 ))</f>
        <v>43</v>
      </c>
      <c r="E49" s="14">
        <f>ROUND( $E$48 + $E$6, $E$7 - LOG( $E$8 ))</f>
        <v>24</v>
      </c>
      <c r="F49" s="14">
        <f>ROUND( $F$48 + $F$6, $F$7 - LOG( $F$8 ))</f>
        <v>49.4</v>
      </c>
      <c r="G49" s="14">
        <f>ROUND( $G$48 + $G$6, $G$7 - LOG( $G$8 ))</f>
        <v>38</v>
      </c>
      <c r="H49" s="14">
        <f>ROUND( $H$48 + $H$6, $H$7 - LOG( $H$8 ))</f>
        <v>53.2</v>
      </c>
      <c r="I49" s="14">
        <f>ROUND( $I$48 + $I$6, $I$7 - LOG( $I$8 ))</f>
        <v>45.6</v>
      </c>
      <c r="J49" s="14">
        <f>ROUND( $J$48 + $J$6, $J$7 - LOG( $J$8 ))</f>
        <v>1967</v>
      </c>
      <c r="K49" s="14">
        <f>ROUND( $K$48 + $K$6, $K$7 - LOG( $K$8 ))</f>
        <v>427</v>
      </c>
      <c r="L49" s="14">
        <f>ROUND( $L$48 + $L$6, $L$7 - LOG( $L$8 ))</f>
        <v>1235</v>
      </c>
      <c r="M49" s="14">
        <f>ROUND( $M$48 + $M$6, $M$7 - LOG( $M$8 ))</f>
        <v>998</v>
      </c>
      <c r="N49" s="14">
        <f>ROUND( $N$48 + $N$6, $N$7 - LOG( $N$8 ))</f>
        <v>69.900000000000006</v>
      </c>
      <c r="O49" s="14">
        <f>ROUND( $O$48 + $O$6, $O$7 - LOG( $O$8 ))</f>
        <v>56.3</v>
      </c>
      <c r="P49" s="14">
        <f>ROUND( $P$48 + $P$6, $P$7 - LOG( $P$8 ))</f>
        <v>100</v>
      </c>
      <c r="Q49" s="14">
        <f>ROUND( $Q$48 + $Q$6, $Q$7 - LOG( $Q$8 ))</f>
        <v>72.2</v>
      </c>
      <c r="R49" s="14">
        <f>ROUND( $R$48 + $R$6, $R$7 - LOG( $R$8 ))</f>
        <v>74.2</v>
      </c>
      <c r="S49" s="14">
        <f>ROUND( $S$48 + $S$6, $S$7 - LOG( $S$8 ))</f>
        <v>110.6</v>
      </c>
      <c r="T49" s="14">
        <f>ROUND( $T$48 + $T$6, $T$7 - LOG( $T$8 ))</f>
        <v>1964</v>
      </c>
      <c r="U49" s="14">
        <f>ROUND( $U$48 + $U$6, $U$7 - LOG( $U$8 ))</f>
        <v>1311</v>
      </c>
      <c r="V49" s="14">
        <f>ROUND( $V$48 + $V$6, $V$7 - LOG( $V$8 ))</f>
        <v>1954</v>
      </c>
    </row>
    <row r="50" spans="2:22" x14ac:dyDescent="0.35">
      <c r="B50" s="14">
        <f>ROUND( $B$49 + $B$6, $B$7 - LOG( $B$8 ))</f>
        <v>60.5</v>
      </c>
      <c r="C50" s="14">
        <f>ROUND( $C$49 + $C$6, $C$7 - LOG( $C$8 ))</f>
        <v>36.700000000000003</v>
      </c>
      <c r="D50" s="14">
        <f>ROUND( $D$49 + $D$6, $D$7 - LOG( $D$8 ))</f>
        <v>44</v>
      </c>
      <c r="E50" s="14">
        <f>ROUND( $E$49 + $E$6, $E$7 - LOG( $E$8 ))</f>
        <v>24.5</v>
      </c>
      <c r="F50" s="14">
        <f>ROUND( $F$49 + $F$6, $F$7 - LOG( $F$8 ))</f>
        <v>50.7</v>
      </c>
      <c r="G50" s="14">
        <f>ROUND( $G$49 + $G$6, $G$7 - LOG( $G$8 ))</f>
        <v>39</v>
      </c>
      <c r="H50" s="14">
        <f>ROUND( $H$49 + $H$6, $H$7 - LOG( $H$8 ))</f>
        <v>54.6</v>
      </c>
      <c r="I50" s="14">
        <f>ROUND( $I$49 + $I$6, $I$7 - LOG( $I$8 ))</f>
        <v>46.8</v>
      </c>
      <c r="J50" s="14">
        <f>ROUND( $J$49 + $J$6, $J$7 - LOG( $J$8 ))</f>
        <v>2018</v>
      </c>
      <c r="K50" s="14">
        <f>ROUND( $K$49 + $K$6, $K$7 - LOG( $K$8 ))</f>
        <v>438</v>
      </c>
      <c r="L50" s="14">
        <f>ROUND( $L$49 + $L$6, $L$7 - LOG( $L$8 ))</f>
        <v>1267</v>
      </c>
      <c r="M50" s="14">
        <f>ROUND( $M$49 + $M$6, $M$7 - LOG( $M$8 ))</f>
        <v>1024</v>
      </c>
      <c r="N50" s="14">
        <f>ROUND( $N$49 + $N$6, $N$7 - LOG( $N$8 ))</f>
        <v>71.400000000000006</v>
      </c>
      <c r="O50" s="14">
        <f>ROUND( $O$49 + $O$6, $O$7 - LOG( $O$8 ))</f>
        <v>57.5</v>
      </c>
      <c r="P50" s="14">
        <f>ROUND( $P$49 + $P$6, $P$7 - LOG( $P$8 ))</f>
        <v>101.9</v>
      </c>
      <c r="Q50" s="14">
        <f>ROUND( $Q$49 + $Q$6, $Q$7 - LOG( $Q$8 ))</f>
        <v>74.099999999999994</v>
      </c>
      <c r="R50" s="14">
        <f>ROUND( $R$49 + $R$6, $R$7 - LOG( $R$8 ))</f>
        <v>76.099999999999994</v>
      </c>
      <c r="S50" s="14">
        <f>ROUND( $S$49 + $S$6, $S$7 - LOG( $S$8 ))</f>
        <v>113.3</v>
      </c>
      <c r="T50" s="14">
        <f>ROUND( $T$49 + $T$6, $T$7 - LOG( $T$8 ))</f>
        <v>2014</v>
      </c>
      <c r="U50" s="14">
        <f>ROUND( $U$49 + $U$6, $U$7 - LOG( $U$8 ))</f>
        <v>1344</v>
      </c>
      <c r="V50" s="14">
        <f>ROUND( $V$49 + $V$6, $V$7 - LOG( $V$8 ))</f>
        <v>2001</v>
      </c>
    </row>
    <row r="51" spans="2:22" x14ac:dyDescent="0.35">
      <c r="B51" s="14">
        <f>ROUND( $B$50 + $B$6, $B$7 - LOG( $B$8 ))</f>
        <v>61.9</v>
      </c>
      <c r="C51" s="14">
        <f>ROUND( $C$50 + $C$6, $C$7 - LOG( $C$8 ))</f>
        <v>37.5</v>
      </c>
      <c r="D51" s="14">
        <f>ROUND( $D$50 + $D$6, $D$7 - LOG( $D$8 ))</f>
        <v>45</v>
      </c>
      <c r="E51" s="14">
        <f>ROUND( $E$50 + $E$6, $E$7 - LOG( $E$8 ))</f>
        <v>25</v>
      </c>
      <c r="F51" s="14">
        <f>ROUND( $F$50 + $F$6, $F$7 - LOG( $F$8 ))</f>
        <v>52</v>
      </c>
      <c r="G51" s="14">
        <f>ROUND( $G$50 + $G$6, $G$7 - LOG( $G$8 ))</f>
        <v>40</v>
      </c>
      <c r="H51" s="14">
        <f>ROUND( $H$50 + $H$6, $H$7 - LOG( $H$8 ))</f>
        <v>56</v>
      </c>
      <c r="I51" s="14">
        <f>ROUND( $I$50 + $I$6, $I$7 - LOG( $I$8 ))</f>
        <v>48</v>
      </c>
      <c r="J51" s="14">
        <f>ROUND( $J$50 + $J$6, $J$7 - LOG( $J$8 ))</f>
        <v>2069</v>
      </c>
      <c r="K51" s="14">
        <f>ROUND( $K$50 + $K$6, $K$7 - LOG( $K$8 ))</f>
        <v>449</v>
      </c>
      <c r="L51" s="14">
        <f>ROUND( $L$50 + $L$6, $L$7 - LOG( $L$8 ))</f>
        <v>1299</v>
      </c>
      <c r="M51" s="14">
        <f>ROUND( $M$50 + $M$6, $M$7 - LOG( $M$8 ))</f>
        <v>1050</v>
      </c>
      <c r="N51" s="14">
        <f>ROUND( $N$50 + $N$6, $N$7 - LOG( $N$8 ))</f>
        <v>72.900000000000006</v>
      </c>
      <c r="O51" s="14">
        <f>ROUND( $O$50 + $O$6, $O$7 - LOG( $O$8 ))</f>
        <v>58.7</v>
      </c>
      <c r="P51" s="14">
        <f>ROUND( $P$50 + $P$6, $P$7 - LOG( $P$8 ))</f>
        <v>103.8</v>
      </c>
      <c r="Q51" s="14">
        <f>ROUND( $Q$50 + $Q$6, $Q$7 - LOG( $Q$8 ))</f>
        <v>76</v>
      </c>
      <c r="R51" s="14">
        <f>ROUND( $R$50 + $R$6, $R$7 - LOG( $R$8 ))</f>
        <v>78</v>
      </c>
      <c r="S51" s="14">
        <f>ROUND( $S$50 + $S$6, $S$7 - LOG( $S$8 ))</f>
        <v>116</v>
      </c>
      <c r="T51" s="14">
        <f>ROUND( $T$50 + $T$6, $T$7 - LOG( $T$8 ))</f>
        <v>2064</v>
      </c>
      <c r="U51" s="14">
        <f>ROUND( $U$50 + $U$6, $U$7 - LOG( $U$8 ))</f>
        <v>1377</v>
      </c>
      <c r="V51" s="14">
        <f>ROUND( $V$50 + $V$6, $V$7 - LOG( $V$8 ))</f>
        <v>2048</v>
      </c>
    </row>
    <row r="52" spans="2:22" x14ac:dyDescent="0.35">
      <c r="B52" s="14">
        <f>ROUND( $B$51 + $B$6, $B$7 - LOG( $B$8 ))</f>
        <v>63.3</v>
      </c>
      <c r="C52" s="14">
        <f>ROUND( $C$51 + $C$6, $C$7 - LOG( $C$8 ))</f>
        <v>38.299999999999997</v>
      </c>
      <c r="D52" s="14">
        <f>ROUND( $D$51 + $D$6, $D$7 - LOG( $D$8 ))</f>
        <v>46</v>
      </c>
      <c r="E52" s="14">
        <f>ROUND( $E$51 + $E$6, $E$7 - LOG( $E$8 ))</f>
        <v>25.5</v>
      </c>
      <c r="F52" s="14">
        <f>ROUND( $F$51 + $F$6, $F$7 - LOG( $F$8 ))</f>
        <v>53.3</v>
      </c>
      <c r="G52" s="14">
        <f>ROUND( $G$51 + $G$6, $G$7 - LOG( $G$8 ))</f>
        <v>41</v>
      </c>
      <c r="H52" s="14">
        <f>ROUND( $H$51 + $H$6, $H$7 - LOG( $H$8 ))</f>
        <v>57.4</v>
      </c>
      <c r="I52" s="14">
        <f>ROUND( $I$51 + $I$6, $I$7 - LOG( $I$8 ))</f>
        <v>49.2</v>
      </c>
      <c r="J52" s="14">
        <f>ROUND( $J$51 + $J$6, $J$7 - LOG( $J$8 ))</f>
        <v>2120</v>
      </c>
      <c r="K52" s="14">
        <f>ROUND( $K$51 + $K$6, $K$7 - LOG( $K$8 ))</f>
        <v>460</v>
      </c>
      <c r="L52" s="14">
        <f>ROUND( $L$51 + $L$6, $L$7 - LOG( $L$8 ))</f>
        <v>1331</v>
      </c>
      <c r="M52" s="14">
        <f>ROUND( $M$51 + $M$6, $M$7 - LOG( $M$8 ))</f>
        <v>1076</v>
      </c>
      <c r="N52" s="14">
        <f>ROUND( $N$51 + $N$6, $N$7 - LOG( $N$8 ))</f>
        <v>74.400000000000006</v>
      </c>
      <c r="O52" s="14">
        <f>ROUND( $O$51 + $O$6, $O$7 - LOG( $O$8 ))</f>
        <v>59.9</v>
      </c>
      <c r="P52" s="14">
        <f>ROUND( $P$51 + $P$6, $P$7 - LOG( $P$8 ))</f>
        <v>105.7</v>
      </c>
      <c r="Q52" s="14">
        <f>ROUND( $Q$51 + $Q$6, $Q$7 - LOG( $Q$8 ))</f>
        <v>77.900000000000006</v>
      </c>
      <c r="R52" s="14">
        <f>ROUND( $R$51 + $R$6, $R$7 - LOG( $R$8 ))</f>
        <v>79.900000000000006</v>
      </c>
      <c r="S52" s="14">
        <f>ROUND( $S$51 + $S$6, $S$7 - LOG( $S$8 ))</f>
        <v>118.7</v>
      </c>
      <c r="T52" s="14">
        <f>ROUND( $T$51 + $T$6, $T$7 - LOG( $T$8 ))</f>
        <v>2114</v>
      </c>
      <c r="U52" s="14">
        <f>ROUND( $U$51 + $U$6, $U$7 - LOG( $U$8 ))</f>
        <v>1410</v>
      </c>
      <c r="V52" s="14">
        <f>ROUND( $V$51 + $V$6, $V$7 - LOG( $V$8 ))</f>
        <v>2095</v>
      </c>
    </row>
    <row r="53" spans="2:22" x14ac:dyDescent="0.35">
      <c r="B53" s="14">
        <f>ROUND( $B$52 + $B$6, $B$7 - LOG( $B$8 ))</f>
        <v>64.7</v>
      </c>
      <c r="C53" s="14">
        <f>ROUND( $C$52 + $C$6, $C$7 - LOG( $C$8 ))</f>
        <v>39.1</v>
      </c>
      <c r="D53" s="14">
        <f>ROUND( $D$52 + $D$6, $D$7 - LOG( $D$8 ))</f>
        <v>47</v>
      </c>
      <c r="E53" s="14">
        <f>ROUND( $E$52 + $E$6, $E$7 - LOG( $E$8 ))</f>
        <v>26</v>
      </c>
      <c r="F53" s="14">
        <f>ROUND( $F$52 + $F$6, $F$7 - LOG( $F$8 ))</f>
        <v>54.6</v>
      </c>
      <c r="G53" s="14">
        <f>ROUND( $G$52 + $G$6, $G$7 - LOG( $G$8 ))</f>
        <v>42</v>
      </c>
      <c r="H53" s="14">
        <f>ROUND( $H$52 + $H$6, $H$7 - LOG( $H$8 ))</f>
        <v>58.8</v>
      </c>
      <c r="I53" s="14">
        <f>ROUND( $I$52 + $I$6, $I$7 - LOG( $I$8 ))</f>
        <v>50.4</v>
      </c>
      <c r="J53" s="14">
        <f>ROUND( $J$52 + $J$6, $J$7 - LOG( $J$8 ))</f>
        <v>2171</v>
      </c>
      <c r="K53" s="14">
        <f>ROUND( $K$52 + $K$6, $K$7 - LOG( $K$8 ))</f>
        <v>471</v>
      </c>
      <c r="L53" s="14">
        <f>ROUND( $L$52 + $L$6, $L$7 - LOG( $L$8 ))</f>
        <v>1363</v>
      </c>
      <c r="M53" s="14">
        <f>ROUND( $M$52 + $M$6, $M$7 - LOG( $M$8 ))</f>
        <v>1102</v>
      </c>
      <c r="N53" s="14">
        <f>ROUND( $N$52 + $N$6, $N$7 - LOG( $N$8 ))</f>
        <v>75.900000000000006</v>
      </c>
      <c r="O53" s="14">
        <f>ROUND( $O$52 + $O$6, $O$7 - LOG( $O$8 ))</f>
        <v>61.1</v>
      </c>
      <c r="P53" s="14">
        <f>ROUND( $P$52 + $P$6, $P$7 - LOG( $P$8 ))</f>
        <v>107.6</v>
      </c>
      <c r="Q53" s="14">
        <f>ROUND( $Q$52 + $Q$6, $Q$7 - LOG( $Q$8 ))</f>
        <v>79.8</v>
      </c>
      <c r="R53" s="14">
        <f>ROUND( $R$52 + $R$6, $R$7 - LOG( $R$8 ))</f>
        <v>81.8</v>
      </c>
      <c r="S53" s="14">
        <f>ROUND( $S$52 + $S$6, $S$7 - LOG( $S$8 ))</f>
        <v>121.4</v>
      </c>
      <c r="T53" s="14">
        <f>ROUND( $T$52 + $T$6, $T$7 - LOG( $T$8 ))</f>
        <v>2164</v>
      </c>
      <c r="U53" s="14">
        <f>ROUND( $U$52 + $U$6, $U$7 - LOG( $U$8 ))</f>
        <v>1443</v>
      </c>
      <c r="V53" s="14">
        <f>ROUND( $V$52 + $V$6, $V$7 - LOG( $V$8 ))</f>
        <v>2142</v>
      </c>
    </row>
    <row r="54" spans="2:22" x14ac:dyDescent="0.35">
      <c r="B54" s="14">
        <f>ROUND( $B$53 + $B$6, $B$7 - LOG( $B$8 ))</f>
        <v>66.099999999999994</v>
      </c>
      <c r="C54" s="14">
        <f>ROUND( $C$53 + $C$6, $C$7 - LOG( $C$8 ))</f>
        <v>39.9</v>
      </c>
      <c r="D54" s="14">
        <f>ROUND( $D$53 + $D$6, $D$7 - LOG( $D$8 ))</f>
        <v>48</v>
      </c>
      <c r="E54" s="14">
        <f>ROUND( $E$53 + $E$6, $E$7 - LOG( $E$8 ))</f>
        <v>26.5</v>
      </c>
      <c r="F54" s="14">
        <f>ROUND( $F$53 + $F$6, $F$7 - LOG( $F$8 ))</f>
        <v>55.9</v>
      </c>
      <c r="G54" s="14">
        <f>ROUND( $G$53 + $G$6, $G$7 - LOG( $G$8 ))</f>
        <v>43</v>
      </c>
      <c r="H54" s="14">
        <f>ROUND( $H$53 + $H$6, $H$7 - LOG( $H$8 ))</f>
        <v>60.2</v>
      </c>
      <c r="I54" s="14">
        <f>ROUND( $I$53 + $I$6, $I$7 - LOG( $I$8 ))</f>
        <v>51.6</v>
      </c>
      <c r="J54" s="14">
        <f>ROUND( $J$53 + $J$6, $J$7 - LOG( $J$8 ))</f>
        <v>2222</v>
      </c>
      <c r="K54" s="14">
        <f>ROUND( $K$53 + $K$6, $K$7 - LOG( $K$8 ))</f>
        <v>482</v>
      </c>
      <c r="L54" s="14">
        <f>ROUND( $L$53 + $L$6, $L$7 - LOG( $L$8 ))</f>
        <v>1395</v>
      </c>
      <c r="M54" s="14">
        <f>ROUND( $M$53 + $M$6, $M$7 - LOG( $M$8 ))</f>
        <v>1128</v>
      </c>
      <c r="N54" s="14">
        <f>ROUND( $N$53 + $N$6, $N$7 - LOG( $N$8 ))</f>
        <v>77.400000000000006</v>
      </c>
      <c r="O54" s="14">
        <f>ROUND( $O$53 + $O$6, $O$7 - LOG( $O$8 ))</f>
        <v>62.3</v>
      </c>
      <c r="P54" s="14">
        <f>ROUND( $P$53 + $P$6, $P$7 - LOG( $P$8 ))</f>
        <v>109.5</v>
      </c>
      <c r="Q54" s="14">
        <f>ROUND( $Q$53 + $Q$6, $Q$7 - LOG( $Q$8 ))</f>
        <v>81.7</v>
      </c>
      <c r="R54" s="14">
        <f>ROUND( $R$53 + $R$6, $R$7 - LOG( $R$8 ))</f>
        <v>83.7</v>
      </c>
      <c r="S54" s="14">
        <f>ROUND( $S$53 + $S$6, $S$7 - LOG( $S$8 ))</f>
        <v>124.1</v>
      </c>
      <c r="T54" s="14">
        <f>ROUND( $T$53 + $T$6, $T$7 - LOG( $T$8 ))</f>
        <v>2214</v>
      </c>
      <c r="U54" s="14">
        <f>ROUND( $U$53 + $U$6, $U$7 - LOG( $U$8 ))</f>
        <v>1476</v>
      </c>
      <c r="V54" s="14">
        <f>ROUND( $V$53 + $V$6, $V$7 - LOG( $V$8 ))</f>
        <v>2189</v>
      </c>
    </row>
    <row r="55" spans="2:22" x14ac:dyDescent="0.35">
      <c r="B55" s="14">
        <f>ROUND( $B$54 + $B$6, $B$7 - LOG( $B$8 ))</f>
        <v>67.5</v>
      </c>
      <c r="C55" s="14">
        <f>ROUND( $C$54 + $C$6, $C$7 - LOG( $C$8 ))</f>
        <v>40.700000000000003</v>
      </c>
      <c r="D55" s="14">
        <f>ROUND( $D$54 + $D$6, $D$7 - LOG( $D$8 ))</f>
        <v>49</v>
      </c>
      <c r="E55" s="14">
        <f>ROUND( $E$54 + $E$6, $E$7 - LOG( $E$8 ))</f>
        <v>27</v>
      </c>
      <c r="F55" s="14">
        <f>ROUND( $F$54 + $F$6, $F$7 - LOG( $F$8 ))</f>
        <v>57.2</v>
      </c>
      <c r="G55" s="14">
        <f>ROUND( $G$54 + $G$6, $G$7 - LOG( $G$8 ))</f>
        <v>44</v>
      </c>
      <c r="H55" s="14">
        <f>ROUND( $H$54 + $H$6, $H$7 - LOG( $H$8 ))</f>
        <v>61.6</v>
      </c>
      <c r="I55" s="14">
        <f>ROUND( $I$54 + $I$6, $I$7 - LOG( $I$8 ))</f>
        <v>52.8</v>
      </c>
      <c r="J55" s="14">
        <f>ROUND( $J$54 + $J$6, $J$7 - LOG( $J$8 ))</f>
        <v>2273</v>
      </c>
      <c r="K55" s="14">
        <f>ROUND( $K$54 + $K$6, $K$7 - LOG( $K$8 ))</f>
        <v>493</v>
      </c>
      <c r="L55" s="14">
        <f>ROUND( $L$54 + $L$6, $L$7 - LOG( $L$8 ))</f>
        <v>1427</v>
      </c>
      <c r="M55" s="14">
        <f>ROUND( $M$54 + $M$6, $M$7 - LOG( $M$8 ))</f>
        <v>1154</v>
      </c>
      <c r="N55" s="14">
        <f>ROUND( $N$54 + $N$6, $N$7 - LOG( $N$8 ))</f>
        <v>78.900000000000006</v>
      </c>
      <c r="O55" s="14">
        <f>ROUND( $O$54 + $O$6, $O$7 - LOG( $O$8 ))</f>
        <v>63.5</v>
      </c>
      <c r="P55" s="14">
        <f>ROUND( $P$54 + $P$6, $P$7 - LOG( $P$8 ))</f>
        <v>111.4</v>
      </c>
      <c r="Q55" s="14">
        <f>ROUND( $Q$54 + $Q$6, $Q$7 - LOG( $Q$8 ))</f>
        <v>83.6</v>
      </c>
      <c r="R55" s="14">
        <f>ROUND( $R$54 + $R$6, $R$7 - LOG( $R$8 ))</f>
        <v>85.6</v>
      </c>
      <c r="S55" s="14">
        <f>ROUND( $S$54 + $S$6, $S$7 - LOG( $S$8 ))</f>
        <v>126.8</v>
      </c>
      <c r="T55" s="14">
        <f>ROUND( $T$54 + $T$6, $T$7 - LOG( $T$8 ))</f>
        <v>2264</v>
      </c>
      <c r="U55" s="14">
        <f>ROUND( $U$54 + $U$6, $U$7 - LOG( $U$8 ))</f>
        <v>1509</v>
      </c>
      <c r="V55" s="14">
        <f>ROUND( $V$54 + $V$6, $V$7 - LOG( $V$8 ))</f>
        <v>2236</v>
      </c>
    </row>
    <row r="56" spans="2:22" x14ac:dyDescent="0.35">
      <c r="B56" s="14">
        <f>ROUND( $B$55 + $B$6, $B$7 - LOG( $B$8 ))</f>
        <v>68.900000000000006</v>
      </c>
      <c r="C56" s="14">
        <f>ROUND( $C$55 + $C$6, $C$7 - LOG( $C$8 ))</f>
        <v>41.5</v>
      </c>
      <c r="D56" s="14">
        <f>ROUND( $D$55 + $D$6, $D$7 - LOG( $D$8 ))</f>
        <v>50</v>
      </c>
      <c r="E56" s="14">
        <f>ROUND( $E$55 + $E$6, $E$7 - LOG( $E$8 ))</f>
        <v>27.5</v>
      </c>
      <c r="F56" s="14">
        <f>ROUND( $F$55 + $F$6, $F$7 - LOG( $F$8 ))</f>
        <v>58.5</v>
      </c>
      <c r="G56" s="14">
        <f>ROUND( $G$55 + $G$6, $G$7 - LOG( $G$8 ))</f>
        <v>45</v>
      </c>
      <c r="H56" s="14">
        <f>ROUND( $H$55 + $H$6, $H$7 - LOG( $H$8 ))</f>
        <v>63</v>
      </c>
      <c r="I56" s="14">
        <f>ROUND( $I$55 + $I$6, $I$7 - LOG( $I$8 ))</f>
        <v>54</v>
      </c>
      <c r="J56" s="14">
        <f>ROUND( $J$55 + $J$6, $J$7 - LOG( $J$8 ))</f>
        <v>2324</v>
      </c>
      <c r="K56" s="14">
        <f>ROUND( $K$55 + $K$6, $K$7 - LOG( $K$8 ))</f>
        <v>504</v>
      </c>
      <c r="L56" s="14">
        <f>ROUND( $L$55 + $L$6, $L$7 - LOG( $L$8 ))</f>
        <v>1459</v>
      </c>
      <c r="M56" s="14">
        <f>ROUND( $M$55 + $M$6, $M$7 - LOG( $M$8 ))</f>
        <v>1180</v>
      </c>
      <c r="N56" s="14">
        <f>ROUND( $N$55 + $N$6, $N$7 - LOG( $N$8 ))</f>
        <v>80.400000000000006</v>
      </c>
      <c r="O56" s="14">
        <f>ROUND( $O$55 + $O$6, $O$7 - LOG( $O$8 ))</f>
        <v>64.7</v>
      </c>
      <c r="P56" s="14">
        <f>ROUND( $P$55 + $P$6, $P$7 - LOG( $P$8 ))</f>
        <v>113.3</v>
      </c>
      <c r="Q56" s="14">
        <f>ROUND( $Q$55 + $Q$6, $Q$7 - LOG( $Q$8 ))</f>
        <v>85.5</v>
      </c>
      <c r="R56" s="14">
        <f>ROUND( $R$55 + $R$6, $R$7 - LOG( $R$8 ))</f>
        <v>87.5</v>
      </c>
      <c r="S56" s="14">
        <f>ROUND( $S$55 + $S$6, $S$7 - LOG( $S$8 ))</f>
        <v>129.5</v>
      </c>
      <c r="T56" s="14">
        <f>ROUND( $T$55 + $T$6, $T$7 - LOG( $T$8 ))</f>
        <v>2314</v>
      </c>
      <c r="U56" s="14">
        <f>ROUND( $U$55 + $U$6, $U$7 - LOG( $U$8 ))</f>
        <v>1542</v>
      </c>
      <c r="V56" s="14">
        <f>ROUND( $V$55 + $V$6, $V$7 - LOG( $V$8 ))</f>
        <v>2283</v>
      </c>
    </row>
    <row r="57" spans="2:22" x14ac:dyDescent="0.35">
      <c r="B57" s="14">
        <f>ROUND( $B$56 + $B$6, $B$7 - LOG( $B$8 ))</f>
        <v>70.3</v>
      </c>
      <c r="C57" s="14">
        <f>ROUND( $C$56 + $C$6, $C$7 - LOG( $C$8 ))</f>
        <v>42.3</v>
      </c>
      <c r="D57" s="14">
        <f>ROUND( $D$56 + $D$6, $D$7 - LOG( $D$8 ))</f>
        <v>51</v>
      </c>
      <c r="E57" s="14">
        <f>ROUND( $E$56 + $E$6, $E$7 - LOG( $E$8 ))</f>
        <v>28</v>
      </c>
      <c r="F57" s="14">
        <f>ROUND( $F$56 + $F$6, $F$7 - LOG( $F$8 ))</f>
        <v>59.8</v>
      </c>
      <c r="G57" s="14">
        <f>ROUND( $G$56 + $G$6, $G$7 - LOG( $G$8 ))</f>
        <v>46</v>
      </c>
      <c r="H57" s="14">
        <f>ROUND( $H$56 + $H$6, $H$7 - LOG( $H$8 ))</f>
        <v>64.400000000000006</v>
      </c>
      <c r="I57" s="14">
        <f>ROUND( $I$56 + $I$6, $I$7 - LOG( $I$8 ))</f>
        <v>55.2</v>
      </c>
      <c r="J57" s="14">
        <f>ROUND( $J$56 + $J$6, $J$7 - LOG( $J$8 ))</f>
        <v>2375</v>
      </c>
      <c r="K57" s="14">
        <f>ROUND( $K$56 + $K$6, $K$7 - LOG( $K$8 ))</f>
        <v>515</v>
      </c>
      <c r="L57" s="14">
        <f>ROUND( $L$56 + $L$6, $L$7 - LOG( $L$8 ))</f>
        <v>1491</v>
      </c>
      <c r="M57" s="14">
        <f>ROUND( $M$56 + $M$6, $M$7 - LOG( $M$8 ))</f>
        <v>1206</v>
      </c>
      <c r="N57" s="14">
        <f>ROUND( $N$56 + $N$6, $N$7 - LOG( $N$8 ))</f>
        <v>81.900000000000006</v>
      </c>
      <c r="O57" s="14">
        <f>ROUND( $O$56 + $O$6, $O$7 - LOG( $O$8 ))</f>
        <v>65.900000000000006</v>
      </c>
      <c r="P57" s="14">
        <f>ROUND( $P$56 + $P$6, $P$7 - LOG( $P$8 ))</f>
        <v>115.2</v>
      </c>
      <c r="Q57" s="14">
        <f>ROUND( $Q$56 + $Q$6, $Q$7 - LOG( $Q$8 ))</f>
        <v>87.4</v>
      </c>
      <c r="R57" s="14">
        <f>ROUND( $R$56 + $R$6, $R$7 - LOG( $R$8 ))</f>
        <v>89.4</v>
      </c>
      <c r="S57" s="14">
        <f>ROUND( $S$56 + $S$6, $S$7 - LOG( $S$8 ))</f>
        <v>132.19999999999999</v>
      </c>
      <c r="T57" s="14">
        <f>ROUND( $T$56 + $T$6, $T$7 - LOG( $T$8 ))</f>
        <v>2364</v>
      </c>
      <c r="U57" s="14">
        <f>ROUND( $U$56 + $U$6, $U$7 - LOG( $U$8 ))</f>
        <v>1575</v>
      </c>
      <c r="V57" s="14">
        <f>ROUND( $V$56 + $V$6, $V$7 - LOG( $V$8 ))</f>
        <v>2330</v>
      </c>
    </row>
    <row r="58" spans="2:22" x14ac:dyDescent="0.35">
      <c r="B58" s="14">
        <f>ROUND( $B$57 + $B$6, $B$7 - LOG( $B$8 ))</f>
        <v>71.7</v>
      </c>
      <c r="C58" s="14">
        <f>ROUND( $C$57 + $C$6, $C$7 - LOG( $C$8 ))</f>
        <v>43.1</v>
      </c>
      <c r="D58" s="14">
        <f>ROUND( $D$57 + $D$6, $D$7 - LOG( $D$8 ))</f>
        <v>52</v>
      </c>
      <c r="E58" s="14">
        <f>ROUND( $E$57 + $E$6, $E$7 - LOG( $E$8 ))</f>
        <v>28.5</v>
      </c>
      <c r="F58" s="14">
        <f>ROUND( $F$57 + $F$6, $F$7 - LOG( $F$8 ))</f>
        <v>61.1</v>
      </c>
      <c r="G58" s="14">
        <f>ROUND( $G$57 + $G$6, $G$7 - LOG( $G$8 ))</f>
        <v>47</v>
      </c>
      <c r="H58" s="14">
        <f>ROUND( $H$57 + $H$6, $H$7 - LOG( $H$8 ))</f>
        <v>65.8</v>
      </c>
      <c r="I58" s="14">
        <f>ROUND( $I$57 + $I$6, $I$7 - LOG( $I$8 ))</f>
        <v>56.4</v>
      </c>
      <c r="J58" s="14">
        <f>ROUND( $J$57 + $J$6, $J$7 - LOG( $J$8 ))</f>
        <v>2426</v>
      </c>
      <c r="K58" s="14">
        <f>ROUND( $K$57 + $K$6, $K$7 - LOG( $K$8 ))</f>
        <v>526</v>
      </c>
      <c r="L58" s="14">
        <f>ROUND( $L$57 + $L$6, $L$7 - LOG( $L$8 ))</f>
        <v>1523</v>
      </c>
      <c r="M58" s="14">
        <f>ROUND( $M$57 + $M$6, $M$7 - LOG( $M$8 ))</f>
        <v>1232</v>
      </c>
      <c r="N58" s="14">
        <f>ROUND( $N$57 + $N$6, $N$7 - LOG( $N$8 ))</f>
        <v>83.4</v>
      </c>
      <c r="O58" s="14">
        <f>ROUND( $O$57 + $O$6, $O$7 - LOG( $O$8 ))</f>
        <v>67.099999999999994</v>
      </c>
      <c r="P58" s="14">
        <f>ROUND( $P$57 + $P$6, $P$7 - LOG( $P$8 ))</f>
        <v>117.1</v>
      </c>
      <c r="Q58" s="14">
        <f>ROUND( $Q$57 + $Q$6, $Q$7 - LOG( $Q$8 ))</f>
        <v>89.3</v>
      </c>
      <c r="R58" s="14">
        <f>ROUND( $R$57 + $R$6, $R$7 - LOG( $R$8 ))</f>
        <v>91.3</v>
      </c>
      <c r="S58" s="14">
        <f>ROUND( $S$57 + $S$6, $S$7 - LOG( $S$8 ))</f>
        <v>134.9</v>
      </c>
      <c r="T58" s="14">
        <f>ROUND( $T$57 + $T$6, $T$7 - LOG( $T$8 ))</f>
        <v>2414</v>
      </c>
      <c r="U58" s="14">
        <f>ROUND( $U$57 + $U$6, $U$7 - LOG( $U$8 ))</f>
        <v>1608</v>
      </c>
      <c r="V58" s="14">
        <f>ROUND( $V$57 + $V$6, $V$7 - LOG( $V$8 ))</f>
        <v>2377</v>
      </c>
    </row>
    <row r="59" spans="2:22" x14ac:dyDescent="0.35">
      <c r="B59" s="14">
        <f>ROUND( $B$58 + $B$6, $B$7 - LOG( $B$8 ))</f>
        <v>73.099999999999994</v>
      </c>
      <c r="C59" s="14">
        <f>ROUND( $C$58 + $C$6, $C$7 - LOG( $C$8 ))</f>
        <v>43.9</v>
      </c>
      <c r="D59" s="14">
        <f>ROUND( $D$58 + $D$6, $D$7 - LOG( $D$8 ))</f>
        <v>53</v>
      </c>
      <c r="E59" s="14">
        <f>ROUND( $E$58 + $E$6, $E$7 - LOG( $E$8 ))</f>
        <v>29</v>
      </c>
      <c r="F59" s="14">
        <f>ROUND( $F$58 + $F$6, $F$7 - LOG( $F$8 ))</f>
        <v>62.4</v>
      </c>
      <c r="G59" s="14">
        <f>ROUND( $G$58 + $G$6, $G$7 - LOG( $G$8 ))</f>
        <v>48</v>
      </c>
      <c r="H59" s="14">
        <f>ROUND( $H$58 + $H$6, $H$7 - LOG( $H$8 ))</f>
        <v>67.2</v>
      </c>
      <c r="I59" s="14">
        <f>ROUND( $I$58 + $I$6, $I$7 - LOG( $I$8 ))</f>
        <v>57.6</v>
      </c>
      <c r="J59" s="14">
        <f>ROUND( $J$58 + $J$6, $J$7 - LOG( $J$8 ))</f>
        <v>2477</v>
      </c>
      <c r="K59" s="14">
        <f>ROUND( $K$58 + $K$6, $K$7 - LOG( $K$8 ))</f>
        <v>537</v>
      </c>
      <c r="L59" s="14">
        <f>ROUND( $L$58 + $L$6, $L$7 - LOG( $L$8 ))</f>
        <v>1555</v>
      </c>
      <c r="M59" s="14">
        <f>ROUND( $M$58 + $M$6, $M$7 - LOG( $M$8 ))</f>
        <v>1258</v>
      </c>
      <c r="N59" s="14">
        <f>ROUND( $N$58 + $N$6, $N$7 - LOG( $N$8 ))</f>
        <v>84.9</v>
      </c>
      <c r="O59" s="14">
        <f>ROUND( $O$58 + $O$6, $O$7 - LOG( $O$8 ))</f>
        <v>68.3</v>
      </c>
      <c r="P59" s="14">
        <f>ROUND( $P$58 + $P$6, $P$7 - LOG( $P$8 ))</f>
        <v>119</v>
      </c>
      <c r="Q59" s="14">
        <f>ROUND( $Q$58 + $Q$6, $Q$7 - LOG( $Q$8 ))</f>
        <v>91.2</v>
      </c>
      <c r="R59" s="14">
        <f>ROUND( $R$58 + $R$6, $R$7 - LOG( $R$8 ))</f>
        <v>93.2</v>
      </c>
      <c r="S59" s="14">
        <f>ROUND( $S$58 + $S$6, $S$7 - LOG( $S$8 ))</f>
        <v>137.6</v>
      </c>
      <c r="T59" s="14">
        <f>ROUND( $T$58 + $T$6, $T$7 - LOG( $T$8 ))</f>
        <v>2464</v>
      </c>
      <c r="U59" s="14">
        <f>ROUND( $U$58 + $U$6, $U$7 - LOG( $U$8 ))</f>
        <v>1641</v>
      </c>
      <c r="V59" s="14">
        <f>ROUND( $V$58 + $V$6, $V$7 - LOG( $V$8 ))</f>
        <v>2424</v>
      </c>
    </row>
    <row r="60" spans="2:22" x14ac:dyDescent="0.35">
      <c r="B60" s="14">
        <f>ROUND( $B$59 + $B$6, $B$7 - LOG( $B$8 ))</f>
        <v>74.5</v>
      </c>
      <c r="C60" s="14">
        <f>ROUND( $C$59 + $C$6, $C$7 - LOG( $C$8 ))</f>
        <v>44.7</v>
      </c>
      <c r="D60" s="14">
        <f>ROUND( $D$59 + $D$6, $D$7 - LOG( $D$8 ))</f>
        <v>54</v>
      </c>
      <c r="E60" s="14">
        <f>ROUND( $E$59 + $E$6, $E$7 - LOG( $E$8 ))</f>
        <v>29.5</v>
      </c>
      <c r="F60" s="14">
        <f>ROUND( $F$59 + $F$6, $F$7 - LOG( $F$8 ))</f>
        <v>63.7</v>
      </c>
      <c r="G60" s="14">
        <f>ROUND( $G$59 + $G$6, $G$7 - LOG( $G$8 ))</f>
        <v>49</v>
      </c>
      <c r="H60" s="14">
        <f>ROUND( $H$59 + $H$6, $H$7 - LOG( $H$8 ))</f>
        <v>68.599999999999994</v>
      </c>
      <c r="I60" s="14">
        <f>ROUND( $I$59 + $I$6, $I$7 - LOG( $I$8 ))</f>
        <v>58.8</v>
      </c>
      <c r="J60" s="14">
        <f>ROUND( $J$59 + $J$6, $J$7 - LOG( $J$8 ))</f>
        <v>2528</v>
      </c>
      <c r="K60" s="14">
        <f>ROUND( $K$59 + $K$6, $K$7 - LOG( $K$8 ))</f>
        <v>548</v>
      </c>
      <c r="L60" s="14">
        <f>ROUND( $L$59 + $L$6, $L$7 - LOG( $L$8 ))</f>
        <v>1587</v>
      </c>
      <c r="M60" s="14">
        <f>ROUND( $M$59 + $M$6, $M$7 - LOG( $M$8 ))</f>
        <v>1284</v>
      </c>
      <c r="N60" s="14">
        <f>ROUND( $N$59 + $N$6, $N$7 - LOG( $N$8 ))</f>
        <v>86.4</v>
      </c>
      <c r="O60" s="14">
        <f>ROUND( $O$59 + $O$6, $O$7 - LOG( $O$8 ))</f>
        <v>69.5</v>
      </c>
      <c r="P60" s="14">
        <f>ROUND( $P$59 + $P$6, $P$7 - LOG( $P$8 ))</f>
        <v>120.9</v>
      </c>
      <c r="Q60" s="14">
        <f>ROUND( $Q$59 + $Q$6, $Q$7 - LOG( $Q$8 ))</f>
        <v>93.1</v>
      </c>
      <c r="R60" s="14">
        <f>ROUND( $R$59 + $R$6, $R$7 - LOG( $R$8 ))</f>
        <v>95.1</v>
      </c>
      <c r="S60" s="14">
        <f>ROUND( $S$59 + $S$6, $S$7 - LOG( $S$8 ))</f>
        <v>140.30000000000001</v>
      </c>
      <c r="T60" s="14">
        <f>ROUND( $T$59 + $T$6, $T$7 - LOG( $T$8 ))</f>
        <v>2514</v>
      </c>
      <c r="U60" s="14">
        <f>ROUND( $U$59 + $U$6, $U$7 - LOG( $U$8 ))</f>
        <v>1674</v>
      </c>
      <c r="V60" s="14">
        <f>ROUND( $V$59 + $V$6, $V$7 - LOG( $V$8 ))</f>
        <v>2471</v>
      </c>
    </row>
    <row r="61" spans="2:22" x14ac:dyDescent="0.35">
      <c r="B61" s="14">
        <f>ROUND( $B$60 + $B$6, $B$7 - LOG( $B$8 ))</f>
        <v>75.900000000000006</v>
      </c>
      <c r="C61" s="14">
        <f>ROUND( $C$60 + $C$6, $C$7 - LOG( $C$8 ))</f>
        <v>45.5</v>
      </c>
      <c r="D61" s="14">
        <f>ROUND( $D$60 + $D$6, $D$7 - LOG( $D$8 ))</f>
        <v>55</v>
      </c>
      <c r="E61" s="14">
        <f>ROUND( $E$60 + $E$6, $E$7 - LOG( $E$8 ))</f>
        <v>30</v>
      </c>
      <c r="F61" s="14">
        <f>ROUND( $F$60 + $F$6, $F$7 - LOG( $F$8 ))</f>
        <v>65</v>
      </c>
      <c r="G61" s="14">
        <f>ROUND( $G$60 + $G$6, $G$7 - LOG( $G$8 ))</f>
        <v>50</v>
      </c>
      <c r="H61" s="14">
        <f>ROUND( $H$60 + $H$6, $H$7 - LOG( $H$8 ))</f>
        <v>70</v>
      </c>
      <c r="I61" s="14">
        <f>ROUND( $I$60 + $I$6, $I$7 - LOG( $I$8 ))</f>
        <v>60</v>
      </c>
      <c r="J61" s="14">
        <f>ROUND( $J$60 + $J$6, $J$7 - LOG( $J$8 ))</f>
        <v>2579</v>
      </c>
      <c r="K61" s="14">
        <f>ROUND( $K$60 + $K$6, $K$7 - LOG( $K$8 ))</f>
        <v>559</v>
      </c>
      <c r="L61" s="14">
        <f>ROUND( $L$60 + $L$6, $L$7 - LOG( $L$8 ))</f>
        <v>1619</v>
      </c>
      <c r="M61" s="14">
        <f>ROUND( $M$60 + $M$6, $M$7 - LOG( $M$8 ))</f>
        <v>1310</v>
      </c>
      <c r="N61" s="14">
        <f>ROUND( $N$60 + $N$6, $N$7 - LOG( $N$8 ))</f>
        <v>87.9</v>
      </c>
      <c r="O61" s="14">
        <f>ROUND( $O$60 + $O$6, $O$7 - LOG( $O$8 ))</f>
        <v>70.7</v>
      </c>
      <c r="P61" s="14">
        <f>ROUND( $P$60 + $P$6, $P$7 - LOG( $P$8 ))</f>
        <v>122.8</v>
      </c>
      <c r="Q61" s="14">
        <f>ROUND( $Q$60 + $Q$6, $Q$7 - LOG( $Q$8 ))</f>
        <v>95</v>
      </c>
      <c r="R61" s="14">
        <f>ROUND( $R$60 + $R$6, $R$7 - LOG( $R$8 ))</f>
        <v>97</v>
      </c>
      <c r="S61" s="14">
        <f>ROUND( $S$60 + $S$6, $S$7 - LOG( $S$8 ))</f>
        <v>143</v>
      </c>
      <c r="T61" s="14">
        <f>ROUND( $T$60 + $T$6, $T$7 - LOG( $T$8 ))</f>
        <v>2564</v>
      </c>
      <c r="U61" s="14">
        <f>ROUND( $U$60 + $U$6, $U$7 - LOG( $U$8 ))</f>
        <v>1707</v>
      </c>
      <c r="V61" s="14">
        <f>ROUND( $V$60 + $V$6, $V$7 - LOG( $V$8 ))</f>
        <v>2518</v>
      </c>
    </row>
    <row r="62" spans="2:22" x14ac:dyDescent="0.35">
      <c r="B62" s="14">
        <f>ROUND( $B$61 + $B$6, $B$7 - LOG( $B$8 ))</f>
        <v>77.3</v>
      </c>
      <c r="C62" s="14">
        <f>ROUND( $C$61 + $C$6, $C$7 - LOG( $C$8 ))</f>
        <v>46.3</v>
      </c>
      <c r="D62" s="14">
        <f>ROUND( $D$61 + $D$6, $D$7 - LOG( $D$8 ))</f>
        <v>56</v>
      </c>
      <c r="E62" s="14">
        <f>ROUND( $E$61 + $E$6, $E$7 - LOG( $E$8 ))</f>
        <v>30.5</v>
      </c>
      <c r="F62" s="14">
        <f>ROUND( $F$61 + $F$6, $F$7 - LOG( $F$8 ))</f>
        <v>66.3</v>
      </c>
      <c r="G62" s="14">
        <f>ROUND( $G$61 + $G$6, $G$7 - LOG( $G$8 ))</f>
        <v>51</v>
      </c>
      <c r="H62" s="14">
        <f>ROUND( $H$61 + $H$6, $H$7 - LOG( $H$8 ))</f>
        <v>71.400000000000006</v>
      </c>
      <c r="I62" s="14">
        <f>ROUND( $I$61 + $I$6, $I$7 - LOG( $I$8 ))</f>
        <v>61.2</v>
      </c>
      <c r="J62" s="14">
        <f>ROUND( $J$61 + $J$6, $J$7 - LOG( $J$8 ))</f>
        <v>2630</v>
      </c>
      <c r="K62" s="14">
        <f>ROUND( $K$61 + $K$6, $K$7 - LOG( $K$8 ))</f>
        <v>570</v>
      </c>
      <c r="L62" s="14">
        <f>ROUND( $L$61 + $L$6, $L$7 - LOG( $L$8 ))</f>
        <v>1651</v>
      </c>
      <c r="M62" s="14">
        <f>ROUND( $M$61 + $M$6, $M$7 - LOG( $M$8 ))</f>
        <v>1336</v>
      </c>
      <c r="N62" s="14">
        <f>ROUND( $N$61 + $N$6, $N$7 - LOG( $N$8 ))</f>
        <v>89.4</v>
      </c>
      <c r="O62" s="14">
        <f>ROUND( $O$61 + $O$6, $O$7 - LOG( $O$8 ))</f>
        <v>71.900000000000006</v>
      </c>
      <c r="P62" s="14">
        <f>ROUND( $P$61 + $P$6, $P$7 - LOG( $P$8 ))</f>
        <v>124.7</v>
      </c>
      <c r="Q62" s="14">
        <f>ROUND( $Q$61 + $Q$6, $Q$7 - LOG( $Q$8 ))</f>
        <v>96.9</v>
      </c>
      <c r="R62" s="14">
        <f>ROUND( $R$61 + $R$6, $R$7 - LOG( $R$8 ))</f>
        <v>98.9</v>
      </c>
      <c r="S62" s="14">
        <f>ROUND( $S$61 + $S$6, $S$7 - LOG( $S$8 ))</f>
        <v>145.69999999999999</v>
      </c>
      <c r="T62" s="14">
        <f>ROUND( $T$61 + $T$6, $T$7 - LOG( $T$8 ))</f>
        <v>2614</v>
      </c>
      <c r="U62" s="14">
        <f>ROUND( $U$61 + $U$6, $U$7 - LOG( $U$8 ))</f>
        <v>1740</v>
      </c>
      <c r="V62" s="14">
        <f>ROUND( $V$61 + $V$6, $V$7 - LOG( $V$8 ))</f>
        <v>2565</v>
      </c>
    </row>
    <row r="63" spans="2:22" x14ac:dyDescent="0.35">
      <c r="B63" s="14">
        <f>ROUND( $B$62 + $B$6, $B$7 - LOG( $B$8 ))</f>
        <v>78.7</v>
      </c>
      <c r="C63" s="14">
        <f>ROUND( $C$62 + $C$6, $C$7 - LOG( $C$8 ))</f>
        <v>47.1</v>
      </c>
      <c r="D63" s="14">
        <f>ROUND( $D$62 + $D$6, $D$7 - LOG( $D$8 ))</f>
        <v>57</v>
      </c>
      <c r="E63" s="14">
        <f>ROUND( $E$62 + $E$6, $E$7 - LOG( $E$8 ))</f>
        <v>31</v>
      </c>
      <c r="F63" s="14">
        <f>ROUND( $F$62 + $F$6, $F$7 - LOG( $F$8 ))</f>
        <v>67.599999999999994</v>
      </c>
      <c r="G63" s="14">
        <f>ROUND( $G$62 + $G$6, $G$7 - LOG( $G$8 ))</f>
        <v>52</v>
      </c>
      <c r="H63" s="14">
        <f>ROUND( $H$62 + $H$6, $H$7 - LOG( $H$8 ))</f>
        <v>72.8</v>
      </c>
      <c r="I63" s="14">
        <f>ROUND( $I$62 + $I$6, $I$7 - LOG( $I$8 ))</f>
        <v>62.4</v>
      </c>
      <c r="J63" s="14">
        <f>ROUND( $J$62 + $J$6, $J$7 - LOG( $J$8 ))</f>
        <v>2681</v>
      </c>
      <c r="K63" s="14">
        <f>ROUND( $K$62 + $K$6, $K$7 - LOG( $K$8 ))</f>
        <v>581</v>
      </c>
      <c r="L63" s="14">
        <f>ROUND( $L$62 + $L$6, $L$7 - LOG( $L$8 ))</f>
        <v>1683</v>
      </c>
      <c r="M63" s="14">
        <f>ROUND( $M$62 + $M$6, $M$7 - LOG( $M$8 ))</f>
        <v>1362</v>
      </c>
      <c r="N63" s="14">
        <f>ROUND( $N$62 + $N$6, $N$7 - LOG( $N$8 ))</f>
        <v>90.9</v>
      </c>
      <c r="O63" s="14">
        <f>ROUND( $O$62 + $O$6, $O$7 - LOG( $O$8 ))</f>
        <v>73.099999999999994</v>
      </c>
      <c r="P63" s="14">
        <f>ROUND( $P$62 + $P$6, $P$7 - LOG( $P$8 ))</f>
        <v>126.6</v>
      </c>
      <c r="Q63" s="14">
        <f>ROUND( $Q$62 + $Q$6, $Q$7 - LOG( $Q$8 ))</f>
        <v>98.8</v>
      </c>
      <c r="R63" s="14">
        <f>ROUND( $R$62 + $R$6, $R$7 - LOG( $R$8 ))</f>
        <v>100.8</v>
      </c>
      <c r="S63" s="14">
        <f>ROUND( $S$62 + $S$6, $S$7 - LOG( $S$8 ))</f>
        <v>148.4</v>
      </c>
      <c r="T63" s="14">
        <f>ROUND( $T$62 + $T$6, $T$7 - LOG( $T$8 ))</f>
        <v>2664</v>
      </c>
      <c r="U63" s="14">
        <f>ROUND( $U$62 + $U$6, $U$7 - LOG( $U$8 ))</f>
        <v>1773</v>
      </c>
      <c r="V63" s="14">
        <f>ROUND( $V$62 + $V$6, $V$7 - LOG( $V$8 ))</f>
        <v>2612</v>
      </c>
    </row>
    <row r="64" spans="2:22" x14ac:dyDescent="0.35">
      <c r="B64" s="14">
        <f>ROUND( $B$63 + $B$6, $B$7 - LOG( $B$8 ))</f>
        <v>80.099999999999994</v>
      </c>
      <c r="C64" s="14">
        <f>ROUND( $C$63 + $C$6, $C$7 - LOG( $C$8 ))</f>
        <v>47.9</v>
      </c>
      <c r="D64" s="14">
        <f>ROUND( $D$63 + $D$6, $D$7 - LOG( $D$8 ))</f>
        <v>58</v>
      </c>
      <c r="E64" s="14">
        <f>ROUND( $E$63 + $E$6, $E$7 - LOG( $E$8 ))</f>
        <v>31.5</v>
      </c>
      <c r="F64" s="14">
        <f>ROUND( $F$63 + $F$6, $F$7 - LOG( $F$8 ))</f>
        <v>68.900000000000006</v>
      </c>
      <c r="G64" s="14">
        <f>ROUND( $G$63 + $G$6, $G$7 - LOG( $G$8 ))</f>
        <v>53</v>
      </c>
      <c r="H64" s="14">
        <f>ROUND( $H$63 + $H$6, $H$7 - LOG( $H$8 ))</f>
        <v>74.2</v>
      </c>
      <c r="I64" s="14">
        <f>ROUND( $I$63 + $I$6, $I$7 - LOG( $I$8 ))</f>
        <v>63.6</v>
      </c>
      <c r="J64" s="14">
        <f>ROUND( $J$63 + $J$6, $J$7 - LOG( $J$8 ))</f>
        <v>2732</v>
      </c>
      <c r="K64" s="14">
        <f>ROUND( $K$63 + $K$6, $K$7 - LOG( $K$8 ))</f>
        <v>592</v>
      </c>
      <c r="L64" s="14">
        <f>ROUND( $L$63 + $L$6, $L$7 - LOG( $L$8 ))</f>
        <v>1715</v>
      </c>
      <c r="M64" s="14">
        <f>ROUND( $M$63 + $M$6, $M$7 - LOG( $M$8 ))</f>
        <v>1388</v>
      </c>
      <c r="N64" s="14">
        <f>ROUND( $N$63 + $N$6, $N$7 - LOG( $N$8 ))</f>
        <v>92.4</v>
      </c>
      <c r="O64" s="14">
        <f>ROUND( $O$63 + $O$6, $O$7 - LOG( $O$8 ))</f>
        <v>74.3</v>
      </c>
      <c r="P64" s="14">
        <f>ROUND( $P$63 + $P$6, $P$7 - LOG( $P$8 ))</f>
        <v>128.5</v>
      </c>
      <c r="Q64" s="14">
        <f>ROUND( $Q$63 + $Q$6, $Q$7 - LOG( $Q$8 ))</f>
        <v>100.7</v>
      </c>
      <c r="R64" s="14">
        <f>ROUND( $R$63 + $R$6, $R$7 - LOG( $R$8 ))</f>
        <v>102.7</v>
      </c>
      <c r="S64" s="14">
        <f>ROUND( $S$63 + $S$6, $S$7 - LOG( $S$8 ))</f>
        <v>151.1</v>
      </c>
      <c r="T64" s="14">
        <f>ROUND( $T$63 + $T$6, $T$7 - LOG( $T$8 ))</f>
        <v>2714</v>
      </c>
      <c r="U64" s="14">
        <f>ROUND( $U$63 + $U$6, $U$7 - LOG( $U$8 ))</f>
        <v>1806</v>
      </c>
      <c r="V64" s="14">
        <f>ROUND( $V$63 + $V$6, $V$7 - LOG( $V$8 ))</f>
        <v>2659</v>
      </c>
    </row>
    <row r="65" spans="2:22" x14ac:dyDescent="0.35">
      <c r="B65" s="14">
        <f>ROUND( $B$64 + $B$6, $B$7 - LOG( $B$8 ))</f>
        <v>81.5</v>
      </c>
      <c r="C65" s="14">
        <f>ROUND( $C$64 + $C$6, $C$7 - LOG( $C$8 ))</f>
        <v>48.7</v>
      </c>
      <c r="D65" s="14">
        <f>ROUND( $D$64 + $D$6, $D$7 - LOG( $D$8 ))</f>
        <v>59</v>
      </c>
      <c r="E65" s="14">
        <f>ROUND( $E$64 + $E$6, $E$7 - LOG( $E$8 ))</f>
        <v>32</v>
      </c>
      <c r="F65" s="14">
        <f>ROUND( $F$64 + $F$6, $F$7 - LOG( $F$8 ))</f>
        <v>70.2</v>
      </c>
      <c r="G65" s="14">
        <f>ROUND( $G$64 + $G$6, $G$7 - LOG( $G$8 ))</f>
        <v>54</v>
      </c>
      <c r="H65" s="14">
        <f>ROUND( $H$64 + $H$6, $H$7 - LOG( $H$8 ))</f>
        <v>75.599999999999994</v>
      </c>
      <c r="I65" s="14">
        <f>ROUND( $I$64 + $I$6, $I$7 - LOG( $I$8 ))</f>
        <v>64.8</v>
      </c>
      <c r="J65" s="14">
        <f>ROUND( $J$64 + $J$6, $J$7 - LOG( $J$8 ))</f>
        <v>2783</v>
      </c>
      <c r="K65" s="14">
        <f>ROUND( $K$64 + $K$6, $K$7 - LOG( $K$8 ))</f>
        <v>603</v>
      </c>
      <c r="L65" s="14">
        <f>ROUND( $L$64 + $L$6, $L$7 - LOG( $L$8 ))</f>
        <v>1747</v>
      </c>
      <c r="M65" s="14">
        <f>ROUND( $M$64 + $M$6, $M$7 - LOG( $M$8 ))</f>
        <v>1414</v>
      </c>
      <c r="N65" s="14">
        <f>ROUND( $N$64 + $N$6, $N$7 - LOG( $N$8 ))</f>
        <v>93.9</v>
      </c>
      <c r="O65" s="14">
        <f>ROUND( $O$64 + $O$6, $O$7 - LOG( $O$8 ))</f>
        <v>75.5</v>
      </c>
      <c r="P65" s="14">
        <f>ROUND( $P$64 + $P$6, $P$7 - LOG( $P$8 ))</f>
        <v>130.4</v>
      </c>
      <c r="Q65" s="14">
        <f>ROUND( $Q$64 + $Q$6, $Q$7 - LOG( $Q$8 ))</f>
        <v>102.6</v>
      </c>
      <c r="R65" s="14">
        <f>ROUND( $R$64 + $R$6, $R$7 - LOG( $R$8 ))</f>
        <v>104.6</v>
      </c>
      <c r="S65" s="14">
        <f>ROUND( $S$64 + $S$6, $S$7 - LOG( $S$8 ))</f>
        <v>153.80000000000001</v>
      </c>
      <c r="T65" s="14">
        <f>ROUND( $T$64 + $T$6, $T$7 - LOG( $T$8 ))</f>
        <v>2764</v>
      </c>
      <c r="U65" s="14">
        <f>ROUND( $U$64 + $U$6, $U$7 - LOG( $U$8 ))</f>
        <v>1839</v>
      </c>
      <c r="V65" s="14">
        <f>ROUND( $V$64 + $V$6, $V$7 - LOG( $V$8 ))</f>
        <v>2706</v>
      </c>
    </row>
    <row r="66" spans="2:22" x14ac:dyDescent="0.35">
      <c r="B66" s="14">
        <f>ROUND( $B$65 + $B$6, $B$7 - LOG( $B$8 ))</f>
        <v>82.9</v>
      </c>
      <c r="C66" s="14">
        <f>ROUND( $C$65 + $C$6, $C$7 - LOG( $C$8 ))</f>
        <v>49.5</v>
      </c>
      <c r="D66" s="14">
        <f>ROUND( $D$65 + $D$6, $D$7 - LOG( $D$8 ))</f>
        <v>60</v>
      </c>
      <c r="E66" s="14">
        <f>ROUND( $E$65 + $E$6, $E$7 - LOG( $E$8 ))</f>
        <v>32.5</v>
      </c>
      <c r="F66" s="14">
        <f>ROUND( $F$65 + $F$6, $F$7 - LOG( $F$8 ))</f>
        <v>71.5</v>
      </c>
      <c r="G66" s="14">
        <f>ROUND( $G$65 + $G$6, $G$7 - LOG( $G$8 ))</f>
        <v>55</v>
      </c>
      <c r="H66" s="14">
        <f>ROUND( $H$65 + $H$6, $H$7 - LOG( $H$8 ))</f>
        <v>77</v>
      </c>
      <c r="I66" s="14">
        <f>ROUND( $I$65 + $I$6, $I$7 - LOG( $I$8 ))</f>
        <v>66</v>
      </c>
      <c r="J66" s="14">
        <f>ROUND( $J$65 + $J$6, $J$7 - LOG( $J$8 ))</f>
        <v>2834</v>
      </c>
      <c r="K66" s="14">
        <f>ROUND( $K$65 + $K$6, $K$7 - LOG( $K$8 ))</f>
        <v>614</v>
      </c>
      <c r="L66" s="14">
        <f>ROUND( $L$65 + $L$6, $L$7 - LOG( $L$8 ))</f>
        <v>1779</v>
      </c>
      <c r="M66" s="14">
        <f>ROUND( $M$65 + $M$6, $M$7 - LOG( $M$8 ))</f>
        <v>1440</v>
      </c>
      <c r="N66" s="14">
        <f>ROUND( $N$65 + $N$6, $N$7 - LOG( $N$8 ))</f>
        <v>95.4</v>
      </c>
      <c r="O66" s="14">
        <f>ROUND( $O$65 + $O$6, $O$7 - LOG( $O$8 ))</f>
        <v>76.7</v>
      </c>
      <c r="P66" s="14">
        <f>ROUND( $P$65 + $P$6, $P$7 - LOG( $P$8 ))</f>
        <v>132.30000000000001</v>
      </c>
      <c r="Q66" s="14">
        <f>ROUND( $Q$65 + $Q$6, $Q$7 - LOG( $Q$8 ))</f>
        <v>104.5</v>
      </c>
      <c r="R66" s="14">
        <f>ROUND( $R$65 + $R$6, $R$7 - LOG( $R$8 ))</f>
        <v>106.5</v>
      </c>
      <c r="S66" s="14">
        <f>ROUND( $S$65 + $S$6, $S$7 - LOG( $S$8 ))</f>
        <v>156.5</v>
      </c>
      <c r="T66" s="14">
        <f>ROUND( $T$65 + $T$6, $T$7 - LOG( $T$8 ))</f>
        <v>2814</v>
      </c>
      <c r="U66" s="14">
        <f>ROUND( $U$65 + $U$6, $U$7 - LOG( $U$8 ))</f>
        <v>1872</v>
      </c>
      <c r="V66" s="14">
        <f>ROUND( $V$65 + $V$6, $V$7 - LOG( $V$8 ))</f>
        <v>2753</v>
      </c>
    </row>
    <row r="67" spans="2:22" x14ac:dyDescent="0.35">
      <c r="B67" s="14">
        <f>ROUND( $B$66 + $B$6, $B$7 - LOG( $B$8 ))</f>
        <v>84.3</v>
      </c>
      <c r="C67" s="14">
        <f>ROUND( $C$66 + $C$6, $C$7 - LOG( $C$8 ))</f>
        <v>50.3</v>
      </c>
      <c r="D67" s="14">
        <f>ROUND( $D$66 + $D$6, $D$7 - LOG( $D$8 ))</f>
        <v>61</v>
      </c>
      <c r="E67" s="14">
        <f>ROUND( $E$66 + $E$6, $E$7 - LOG( $E$8 ))</f>
        <v>33</v>
      </c>
      <c r="F67" s="14">
        <f>ROUND( $F$66 + $F$6, $F$7 - LOG( $F$8 ))</f>
        <v>72.8</v>
      </c>
      <c r="G67" s="14">
        <f>ROUND( $G$66 + $G$6, $G$7 - LOG( $G$8 ))</f>
        <v>56</v>
      </c>
      <c r="H67" s="14">
        <f>ROUND( $H$66 + $H$6, $H$7 - LOG( $H$8 ))</f>
        <v>78.400000000000006</v>
      </c>
      <c r="I67" s="14">
        <f>ROUND( $I$66 + $I$6, $I$7 - LOG( $I$8 ))</f>
        <v>67.2</v>
      </c>
      <c r="J67" s="14">
        <f>ROUND( $J$66 + $J$6, $J$7 - LOG( $J$8 ))</f>
        <v>2885</v>
      </c>
      <c r="K67" s="14">
        <f>ROUND( $K$66 + $K$6, $K$7 - LOG( $K$8 ))</f>
        <v>625</v>
      </c>
      <c r="L67" s="14">
        <f>ROUND( $L$66 + $L$6, $L$7 - LOG( $L$8 ))</f>
        <v>1811</v>
      </c>
      <c r="M67" s="14">
        <f>ROUND( $M$66 + $M$6, $M$7 - LOG( $M$8 ))</f>
        <v>1466</v>
      </c>
      <c r="N67" s="14">
        <f>ROUND( $N$66 + $N$6, $N$7 - LOG( $N$8 ))</f>
        <v>96.9</v>
      </c>
      <c r="O67" s="14">
        <f>ROUND( $O$66 + $O$6, $O$7 - LOG( $O$8 ))</f>
        <v>77.900000000000006</v>
      </c>
      <c r="P67" s="14">
        <f>ROUND( $P$66 + $P$6, $P$7 - LOG( $P$8 ))</f>
        <v>134.19999999999999</v>
      </c>
      <c r="Q67" s="14">
        <f>ROUND( $Q$66 + $Q$6, $Q$7 - LOG( $Q$8 ))</f>
        <v>106.4</v>
      </c>
      <c r="R67" s="14">
        <f>ROUND( $R$66 + $R$6, $R$7 - LOG( $R$8 ))</f>
        <v>108.4</v>
      </c>
      <c r="S67" s="14">
        <f>ROUND( $S$66 + $S$6, $S$7 - LOG( $S$8 ))</f>
        <v>159.19999999999999</v>
      </c>
      <c r="T67" s="14">
        <f>ROUND( $T$66 + $T$6, $T$7 - LOG( $T$8 ))</f>
        <v>2864</v>
      </c>
      <c r="U67" s="14">
        <f>ROUND( $U$66 + $U$6, $U$7 - LOG( $U$8 ))</f>
        <v>1905</v>
      </c>
      <c r="V67" s="14">
        <f>ROUND( $V$66 + $V$6, $V$7 - LOG( $V$8 ))</f>
        <v>2800</v>
      </c>
    </row>
    <row r="68" spans="2:22" x14ac:dyDescent="0.35">
      <c r="B68" s="14">
        <f>ROUND( $B$67 + $B$6, $B$7 - LOG( $B$8 ))</f>
        <v>85.7</v>
      </c>
      <c r="C68" s="14">
        <f>ROUND( $C$67 + $C$6, $C$7 - LOG( $C$8 ))</f>
        <v>51.1</v>
      </c>
      <c r="D68" s="14">
        <f>ROUND( $D$67 + $D$6, $D$7 - LOG( $D$8 ))</f>
        <v>62</v>
      </c>
      <c r="E68" s="14">
        <f>ROUND( $E$67 + $E$6, $E$7 - LOG( $E$8 ))</f>
        <v>33.5</v>
      </c>
      <c r="F68" s="14">
        <f>ROUND( $F$67 + $F$6, $F$7 - LOG( $F$8 ))</f>
        <v>74.099999999999994</v>
      </c>
      <c r="G68" s="14">
        <f>ROUND( $G$67 + $G$6, $G$7 - LOG( $G$8 ))</f>
        <v>57</v>
      </c>
      <c r="H68" s="14">
        <f>ROUND( $H$67 + $H$6, $H$7 - LOG( $H$8 ))</f>
        <v>79.8</v>
      </c>
      <c r="I68" s="14">
        <f>ROUND( $I$67 + $I$6, $I$7 - LOG( $I$8 ))</f>
        <v>68.400000000000006</v>
      </c>
      <c r="J68" s="14">
        <f>ROUND( $J$67 + $J$6, $J$7 - LOG( $J$8 ))</f>
        <v>2936</v>
      </c>
      <c r="K68" s="14">
        <f>ROUND( $K$67 + $K$6, $K$7 - LOG( $K$8 ))</f>
        <v>636</v>
      </c>
      <c r="L68" s="14">
        <f>ROUND( $L$67 + $L$6, $L$7 - LOG( $L$8 ))</f>
        <v>1843</v>
      </c>
      <c r="M68" s="14">
        <f>ROUND( $M$67 + $M$6, $M$7 - LOG( $M$8 ))</f>
        <v>1492</v>
      </c>
      <c r="N68" s="14">
        <f>ROUND( $N$67 + $N$6, $N$7 - LOG( $N$8 ))</f>
        <v>98.4</v>
      </c>
      <c r="O68" s="14">
        <f>ROUND( $O$67 + $O$6, $O$7 - LOG( $O$8 ))</f>
        <v>79.099999999999994</v>
      </c>
      <c r="P68" s="14">
        <f>ROUND( $P$67 + $P$6, $P$7 - LOG( $P$8 ))</f>
        <v>136.1</v>
      </c>
      <c r="Q68" s="14">
        <f>ROUND( $Q$67 + $Q$6, $Q$7 - LOG( $Q$8 ))</f>
        <v>108.3</v>
      </c>
      <c r="R68" s="14">
        <f>ROUND( $R$67 + $R$6, $R$7 - LOG( $R$8 ))</f>
        <v>110.3</v>
      </c>
      <c r="S68" s="14">
        <f>ROUND( $S$67 + $S$6, $S$7 - LOG( $S$8 ))</f>
        <v>161.9</v>
      </c>
      <c r="T68" s="14">
        <f>ROUND( $T$67 + $T$6, $T$7 - LOG( $T$8 ))</f>
        <v>2914</v>
      </c>
      <c r="U68" s="14">
        <f>ROUND( $U$67 + $U$6, $U$7 - LOG( $U$8 ))</f>
        <v>1938</v>
      </c>
      <c r="V68" s="14">
        <f>ROUND( $V$67 + $V$6, $V$7 - LOG( $V$8 ))</f>
        <v>2847</v>
      </c>
    </row>
    <row r="69" spans="2:22" x14ac:dyDescent="0.35">
      <c r="B69" s="14">
        <f>ROUND( $B$68 + $B$6, $B$7 - LOG( $B$8 ))</f>
        <v>87.1</v>
      </c>
      <c r="C69" s="14">
        <f>ROUND( $C$68 + $C$6, $C$7 - LOG( $C$8 ))</f>
        <v>51.9</v>
      </c>
      <c r="D69" s="14">
        <f>ROUND( $D$68 + $D$6, $D$7 - LOG( $D$8 ))</f>
        <v>63</v>
      </c>
      <c r="E69" s="14">
        <f>ROUND( $E$68 + $E$6, $E$7 - LOG( $E$8 ))</f>
        <v>34</v>
      </c>
      <c r="F69" s="14">
        <f>ROUND( $F$68 + $F$6, $F$7 - LOG( $F$8 ))</f>
        <v>75.400000000000006</v>
      </c>
      <c r="G69" s="14">
        <f>ROUND( $G$68 + $G$6, $G$7 - LOG( $G$8 ))</f>
        <v>58</v>
      </c>
      <c r="H69" s="14">
        <f>ROUND( $H$68 + $H$6, $H$7 - LOG( $H$8 ))</f>
        <v>81.2</v>
      </c>
      <c r="I69" s="14">
        <f>ROUND( $I$68 + $I$6, $I$7 - LOG( $I$8 ))</f>
        <v>69.599999999999994</v>
      </c>
      <c r="J69" s="14">
        <f>ROUND( $J$68 + $J$6, $J$7 - LOG( $J$8 ))</f>
        <v>2987</v>
      </c>
      <c r="K69" s="14">
        <f>ROUND( $K$68 + $K$6, $K$7 - LOG( $K$8 ))</f>
        <v>647</v>
      </c>
      <c r="L69" s="14">
        <f>ROUND( $L$68 + $L$6, $L$7 - LOG( $L$8 ))</f>
        <v>1875</v>
      </c>
      <c r="M69" s="14">
        <f>ROUND( $M$68 + $M$6, $M$7 - LOG( $M$8 ))</f>
        <v>1518</v>
      </c>
      <c r="N69" s="14">
        <f>ROUND( $N$68 + $N$6, $N$7 - LOG( $N$8 ))</f>
        <v>99.9</v>
      </c>
      <c r="O69" s="14">
        <f>ROUND( $O$68 + $O$6, $O$7 - LOG( $O$8 ))</f>
        <v>80.3</v>
      </c>
      <c r="P69" s="14">
        <f>ROUND( $P$68 + $P$6, $P$7 - LOG( $P$8 ))</f>
        <v>138</v>
      </c>
      <c r="Q69" s="14">
        <f>ROUND( $Q$68 + $Q$6, $Q$7 - LOG( $Q$8 ))</f>
        <v>110.2</v>
      </c>
      <c r="R69" s="14">
        <f>ROUND( $R$68 + $R$6, $R$7 - LOG( $R$8 ))</f>
        <v>112.2</v>
      </c>
      <c r="S69" s="14">
        <f>ROUND( $S$68 + $S$6, $S$7 - LOG( $S$8 ))</f>
        <v>164.6</v>
      </c>
      <c r="T69" s="14">
        <f>ROUND( $T$68 + $T$6, $T$7 - LOG( $T$8 ))</f>
        <v>2964</v>
      </c>
      <c r="U69" s="14">
        <f>ROUND( $U$68 + $U$6, $U$7 - LOG( $U$8 ))</f>
        <v>1971</v>
      </c>
      <c r="V69" s="14">
        <f>ROUND( $V$68 + $V$6, $V$7 - LOG( $V$8 ))</f>
        <v>2894</v>
      </c>
    </row>
    <row r="70" spans="2:22" x14ac:dyDescent="0.35">
      <c r="B70" s="14">
        <f>ROUND( $B$69 + $B$6, $B$7 - LOG( $B$8 ))</f>
        <v>88.5</v>
      </c>
      <c r="C70" s="14">
        <f>ROUND( $C$69 + $C$6, $C$7 - LOG( $C$8 ))</f>
        <v>52.7</v>
      </c>
      <c r="D70" s="14">
        <f>ROUND( $D$69 + $D$6, $D$7 - LOG( $D$8 ))</f>
        <v>64</v>
      </c>
      <c r="E70" s="14">
        <f>ROUND( $E$69 + $E$6, $E$7 - LOG( $E$8 ))</f>
        <v>34.5</v>
      </c>
      <c r="F70" s="14">
        <f>ROUND( $F$69 + $F$6, $F$7 - LOG( $F$8 ))</f>
        <v>76.7</v>
      </c>
      <c r="G70" s="14">
        <f>ROUND( $G$69 + $G$6, $G$7 - LOG( $G$8 ))</f>
        <v>59</v>
      </c>
      <c r="H70" s="14">
        <f>ROUND( $H$69 + $H$6, $H$7 - LOG( $H$8 ))</f>
        <v>82.6</v>
      </c>
      <c r="I70" s="14">
        <f>ROUND( $I$69 + $I$6, $I$7 - LOG( $I$8 ))</f>
        <v>70.8</v>
      </c>
      <c r="J70" s="14">
        <f>ROUND( $J$69 + $J$6, $J$7 - LOG( $J$8 ))</f>
        <v>3038</v>
      </c>
      <c r="K70" s="14">
        <f>ROUND( $K$69 + $K$6, $K$7 - LOG( $K$8 ))</f>
        <v>658</v>
      </c>
      <c r="L70" s="14">
        <f>ROUND( $L$69 + $L$6, $L$7 - LOG( $L$8 ))</f>
        <v>1907</v>
      </c>
      <c r="M70" s="14">
        <f>ROUND( $M$69 + $M$6, $M$7 - LOG( $M$8 ))</f>
        <v>1544</v>
      </c>
      <c r="N70" s="14">
        <f>ROUND( $N$69 + $N$6, $N$7 - LOG( $N$8 ))</f>
        <v>101.4</v>
      </c>
      <c r="O70" s="14">
        <f>ROUND( $O$69 + $O$6, $O$7 - LOG( $O$8 ))</f>
        <v>81.5</v>
      </c>
      <c r="P70" s="14">
        <f>ROUND( $P$69 + $P$6, $P$7 - LOG( $P$8 ))</f>
        <v>139.9</v>
      </c>
      <c r="Q70" s="14">
        <f>ROUND( $Q$69 + $Q$6, $Q$7 - LOG( $Q$8 ))</f>
        <v>112.1</v>
      </c>
      <c r="R70" s="14">
        <f>ROUND( $R$69 + $R$6, $R$7 - LOG( $R$8 ))</f>
        <v>114.1</v>
      </c>
      <c r="S70" s="14">
        <f>ROUND( $S$69 + $S$6, $S$7 - LOG( $S$8 ))</f>
        <v>167.3</v>
      </c>
      <c r="T70" s="14">
        <f>ROUND( $T$69 + $T$6, $T$7 - LOG( $T$8 ))</f>
        <v>3014</v>
      </c>
      <c r="U70" s="14">
        <f>ROUND( $U$69 + $U$6, $U$7 - LOG( $U$8 ))</f>
        <v>2004</v>
      </c>
      <c r="V70" s="14">
        <f>ROUND( $V$69 + $V$6, $V$7 - LOG( $V$8 ))</f>
        <v>2941</v>
      </c>
    </row>
    <row r="71" spans="2:22" x14ac:dyDescent="0.35">
      <c r="B71" s="14">
        <f>ROUND( $B$70 + $B$6, $B$7 - LOG( $B$8 ))</f>
        <v>89.9</v>
      </c>
      <c r="C71" s="14">
        <f>ROUND( $C$70 + $C$6, $C$7 - LOG( $C$8 ))</f>
        <v>53.5</v>
      </c>
      <c r="D71" s="14">
        <f>ROUND( $D$70 + $D$6, $D$7 - LOG( $D$8 ))</f>
        <v>65</v>
      </c>
      <c r="E71" s="14">
        <f>ROUND( $E$70 + $E$6, $E$7 - LOG( $E$8 ))</f>
        <v>35</v>
      </c>
      <c r="F71" s="14">
        <f>ROUND( $F$70 + $F$6, $F$7 - LOG( $F$8 ))</f>
        <v>78</v>
      </c>
      <c r="G71" s="14">
        <f>ROUND( $G$70 + $G$6, $G$7 - LOG( $G$8 ))</f>
        <v>60</v>
      </c>
      <c r="H71" s="14">
        <f>ROUND( $H$70 + $H$6, $H$7 - LOG( $H$8 ))</f>
        <v>84</v>
      </c>
      <c r="I71" s="14">
        <f>ROUND( $I$70 + $I$6, $I$7 - LOG( $I$8 ))</f>
        <v>72</v>
      </c>
      <c r="J71" s="14">
        <f>ROUND( $J$70 + $J$6, $J$7 - LOG( $J$8 ))</f>
        <v>3089</v>
      </c>
      <c r="K71" s="14">
        <f>ROUND( $K$70 + $K$6, $K$7 - LOG( $K$8 ))</f>
        <v>669</v>
      </c>
      <c r="L71" s="14">
        <f>ROUND( $L$70 + $L$6, $L$7 - LOG( $L$8 ))</f>
        <v>1939</v>
      </c>
      <c r="M71" s="14">
        <f>ROUND( $M$70 + $M$6, $M$7 - LOG( $M$8 ))</f>
        <v>1570</v>
      </c>
      <c r="N71" s="14">
        <f>ROUND( $N$70 + $N$6, $N$7 - LOG( $N$8 ))</f>
        <v>102.9</v>
      </c>
      <c r="O71" s="14">
        <f>ROUND( $O$70 + $O$6, $O$7 - LOG( $O$8 ))</f>
        <v>82.7</v>
      </c>
      <c r="P71" s="14">
        <f>ROUND( $P$70 + $P$6, $P$7 - LOG( $P$8 ))</f>
        <v>141.80000000000001</v>
      </c>
      <c r="Q71" s="14">
        <f>ROUND( $Q$70 + $Q$6, $Q$7 - LOG( $Q$8 ))</f>
        <v>114</v>
      </c>
      <c r="R71" s="14">
        <f>ROUND( $R$70 + $R$6, $R$7 - LOG( $R$8 ))</f>
        <v>116</v>
      </c>
      <c r="S71" s="14">
        <f>ROUND( $S$70 + $S$6, $S$7 - LOG( $S$8 ))</f>
        <v>170</v>
      </c>
      <c r="T71" s="14">
        <f>ROUND( $T$70 + $T$6, $T$7 - LOG( $T$8 ))</f>
        <v>3064</v>
      </c>
      <c r="U71" s="14">
        <f>ROUND( $U$70 + $U$6, $U$7 - LOG( $U$8 ))</f>
        <v>2037</v>
      </c>
      <c r="V71" s="14">
        <f>ROUND( $V$70 + $V$6, $V$7 - LOG( $V$8 ))</f>
        <v>2988</v>
      </c>
    </row>
    <row r="72" spans="2:22" x14ac:dyDescent="0.35">
      <c r="B72" s="14">
        <f>ROUND( $B$71 + $B$6, $B$7 - LOG( $B$8 ))</f>
        <v>91.3</v>
      </c>
      <c r="C72" s="14">
        <f>ROUND( $C$71 + $C$6, $C$7 - LOG( $C$8 ))</f>
        <v>54.3</v>
      </c>
      <c r="D72" s="14">
        <f>ROUND( $D$71 + $D$6, $D$7 - LOG( $D$8 ))</f>
        <v>66</v>
      </c>
      <c r="E72" s="14">
        <f>ROUND( $E$71 + $E$6, $E$7 - LOG( $E$8 ))</f>
        <v>35.5</v>
      </c>
      <c r="F72" s="14">
        <f>ROUND( $F$71 + $F$6, $F$7 - LOG( $F$8 ))</f>
        <v>79.3</v>
      </c>
      <c r="G72" s="14">
        <f>ROUND( $G$71 + $G$6, $G$7 - LOG( $G$8 ))</f>
        <v>61</v>
      </c>
      <c r="H72" s="14">
        <f>ROUND( $H$71 + $H$6, $H$7 - LOG( $H$8 ))</f>
        <v>85.4</v>
      </c>
      <c r="I72" s="14">
        <f>ROUND( $I$71 + $I$6, $I$7 - LOG( $I$8 ))</f>
        <v>73.2</v>
      </c>
      <c r="J72" s="14">
        <f>ROUND( $J$71 + $J$6, $J$7 - LOG( $J$8 ))</f>
        <v>3140</v>
      </c>
      <c r="K72" s="14">
        <f>ROUND( $K$71 + $K$6, $K$7 - LOG( $K$8 ))</f>
        <v>680</v>
      </c>
      <c r="L72" s="14">
        <f>ROUND( $L$71 + $L$6, $L$7 - LOG( $L$8 ))</f>
        <v>1971</v>
      </c>
      <c r="M72" s="14">
        <f>ROUND( $M$71 + $M$6, $M$7 - LOG( $M$8 ))</f>
        <v>1596</v>
      </c>
      <c r="N72" s="14">
        <f>ROUND( $N$71 + $N$6, $N$7 - LOG( $N$8 ))</f>
        <v>104.4</v>
      </c>
      <c r="O72" s="14">
        <f>ROUND( $O$71 + $O$6, $O$7 - LOG( $O$8 ))</f>
        <v>83.9</v>
      </c>
      <c r="P72" s="14">
        <f>ROUND( $P$71 + $P$6, $P$7 - LOG( $P$8 ))</f>
        <v>143.69999999999999</v>
      </c>
      <c r="Q72" s="14">
        <f>ROUND( $Q$71 + $Q$6, $Q$7 - LOG( $Q$8 ))</f>
        <v>115.9</v>
      </c>
      <c r="R72" s="14">
        <f>ROUND( $R$71 + $R$6, $R$7 - LOG( $R$8 ))</f>
        <v>117.9</v>
      </c>
      <c r="S72" s="14">
        <f>ROUND( $S$71 + $S$6, $S$7 - LOG( $S$8 ))</f>
        <v>172.7</v>
      </c>
      <c r="T72" s="14">
        <f>ROUND( $T$71 + $T$6, $T$7 - LOG( $T$8 ))</f>
        <v>3114</v>
      </c>
      <c r="U72" s="14">
        <f>ROUND( $U$71 + $U$6, $U$7 - LOG( $U$8 ))</f>
        <v>2070</v>
      </c>
      <c r="V72" s="14">
        <f>ROUND( $V$71 + $V$6, $V$7 - LOG( $V$8 ))</f>
        <v>3035</v>
      </c>
    </row>
    <row r="73" spans="2:22" x14ac:dyDescent="0.35">
      <c r="B73" s="14">
        <f>ROUND( $B$72 + $B$6, $B$7 - LOG( $B$8 ))</f>
        <v>92.7</v>
      </c>
      <c r="C73" s="14">
        <f>ROUND( $C$72 + $C$6, $C$7 - LOG( $C$8 ))</f>
        <v>55.1</v>
      </c>
      <c r="D73" s="14">
        <f>ROUND( $D$72 + $D$6, $D$7 - LOG( $D$8 ))</f>
        <v>67</v>
      </c>
      <c r="E73" s="14">
        <f>ROUND( $E$72 + $E$6, $E$7 - LOG( $E$8 ))</f>
        <v>36</v>
      </c>
      <c r="F73" s="14">
        <f>ROUND( $F$72 + $F$6, $F$7 - LOG( $F$8 ))</f>
        <v>80.599999999999994</v>
      </c>
      <c r="G73" s="14">
        <f>ROUND( $G$72 + $G$6, $G$7 - LOG( $G$8 ))</f>
        <v>62</v>
      </c>
      <c r="H73" s="14">
        <f>ROUND( $H$72 + $H$6, $H$7 - LOG( $H$8 ))</f>
        <v>86.8</v>
      </c>
      <c r="I73" s="14">
        <f>ROUND( $I$72 + $I$6, $I$7 - LOG( $I$8 ))</f>
        <v>74.400000000000006</v>
      </c>
      <c r="J73" s="14">
        <f>ROUND( $J$72 + $J$6, $J$7 - LOG( $J$8 ))</f>
        <v>3191</v>
      </c>
      <c r="K73" s="14">
        <f>ROUND( $K$72 + $K$6, $K$7 - LOG( $K$8 ))</f>
        <v>691</v>
      </c>
      <c r="L73" s="14">
        <f>ROUND( $L$72 + $L$6, $L$7 - LOG( $L$8 ))</f>
        <v>2003</v>
      </c>
      <c r="M73" s="14">
        <f>ROUND( $M$72 + $M$6, $M$7 - LOG( $M$8 ))</f>
        <v>1622</v>
      </c>
      <c r="N73" s="14">
        <f>ROUND( $N$72 + $N$6, $N$7 - LOG( $N$8 ))</f>
        <v>105.9</v>
      </c>
      <c r="O73" s="14">
        <f>ROUND( $O$72 + $O$6, $O$7 - LOG( $O$8 ))</f>
        <v>85.1</v>
      </c>
      <c r="P73" s="14">
        <f>ROUND( $P$72 + $P$6, $P$7 - LOG( $P$8 ))</f>
        <v>145.6</v>
      </c>
      <c r="Q73" s="14">
        <f>ROUND( $Q$72 + $Q$6, $Q$7 - LOG( $Q$8 ))</f>
        <v>117.8</v>
      </c>
      <c r="R73" s="14">
        <f>ROUND( $R$72 + $R$6, $R$7 - LOG( $R$8 ))</f>
        <v>119.8</v>
      </c>
      <c r="S73" s="14">
        <f>ROUND( $S$72 + $S$6, $S$7 - LOG( $S$8 ))</f>
        <v>175.4</v>
      </c>
      <c r="T73" s="14">
        <f>ROUND( $T$72 + $T$6, $T$7 - LOG( $T$8 ))</f>
        <v>3164</v>
      </c>
      <c r="U73" s="14">
        <f>ROUND( $U$72 + $U$6, $U$7 - LOG( $U$8 ))</f>
        <v>2103</v>
      </c>
      <c r="V73" s="14">
        <f>ROUND( $V$72 + $V$6, $V$7 - LOG( $V$8 ))</f>
        <v>3082</v>
      </c>
    </row>
    <row r="74" spans="2:22" x14ac:dyDescent="0.35">
      <c r="B74" s="14">
        <f>ROUND( $B$73 + $B$6, $B$7 - LOG( $B$8 ))</f>
        <v>94.1</v>
      </c>
      <c r="C74" s="14">
        <f>ROUND( $C$73 + $C$6, $C$7 - LOG( $C$8 ))</f>
        <v>55.9</v>
      </c>
      <c r="D74" s="14">
        <f>ROUND( $D$73 + $D$6, $D$7 - LOG( $D$8 ))</f>
        <v>68</v>
      </c>
      <c r="E74" s="14">
        <f>ROUND( $E$73 + $E$6, $E$7 - LOG( $E$8 ))</f>
        <v>36.5</v>
      </c>
      <c r="F74" s="14">
        <f>ROUND( $F$73 + $F$6, $F$7 - LOG( $F$8 ))</f>
        <v>81.900000000000006</v>
      </c>
      <c r="G74" s="14">
        <f>ROUND( $G$73 + $G$6, $G$7 - LOG( $G$8 ))</f>
        <v>63</v>
      </c>
      <c r="H74" s="14">
        <f>ROUND( $H$73 + $H$6, $H$7 - LOG( $H$8 ))</f>
        <v>88.2</v>
      </c>
      <c r="I74" s="14">
        <f>ROUND( $I$73 + $I$6, $I$7 - LOG( $I$8 ))</f>
        <v>75.599999999999994</v>
      </c>
      <c r="J74" s="14">
        <f>ROUND( $J$73 + $J$6, $J$7 - LOG( $J$8 ))</f>
        <v>3242</v>
      </c>
      <c r="K74" s="14">
        <f>ROUND( $K$73 + $K$6, $K$7 - LOG( $K$8 ))</f>
        <v>702</v>
      </c>
      <c r="L74" s="14">
        <f>ROUND( $L$73 + $L$6, $L$7 - LOG( $L$8 ))</f>
        <v>2035</v>
      </c>
      <c r="M74" s="14">
        <f>ROUND( $M$73 + $M$6, $M$7 - LOG( $M$8 ))</f>
        <v>1648</v>
      </c>
      <c r="N74" s="14">
        <f>ROUND( $N$73 + $N$6, $N$7 - LOG( $N$8 ))</f>
        <v>107.4</v>
      </c>
      <c r="O74" s="14">
        <f>ROUND( $O$73 + $O$6, $O$7 - LOG( $O$8 ))</f>
        <v>86.3</v>
      </c>
      <c r="P74" s="14">
        <f>ROUND( $P$73 + $P$6, $P$7 - LOG( $P$8 ))</f>
        <v>147.5</v>
      </c>
      <c r="Q74" s="14">
        <f>ROUND( $Q$73 + $Q$6, $Q$7 - LOG( $Q$8 ))</f>
        <v>119.7</v>
      </c>
      <c r="R74" s="14">
        <f>ROUND( $R$73 + $R$6, $R$7 - LOG( $R$8 ))</f>
        <v>121.7</v>
      </c>
      <c r="S74" s="14">
        <f>ROUND( $S$73 + $S$6, $S$7 - LOG( $S$8 ))</f>
        <v>178.1</v>
      </c>
      <c r="T74" s="14">
        <f>ROUND( $T$73 + $T$6, $T$7 - LOG( $T$8 ))</f>
        <v>3214</v>
      </c>
      <c r="U74" s="14">
        <f>ROUND( $U$73 + $U$6, $U$7 - LOG( $U$8 ))</f>
        <v>2136</v>
      </c>
      <c r="V74" s="14">
        <f>ROUND( $V$73 + $V$6, $V$7 - LOG( $V$8 ))</f>
        <v>3129</v>
      </c>
    </row>
    <row r="75" spans="2:22" x14ac:dyDescent="0.35">
      <c r="B75" s="14">
        <f>ROUND( $B$74 + $B$6, $B$7 - LOG( $B$8 ))</f>
        <v>95.5</v>
      </c>
      <c r="C75" s="14">
        <f>ROUND( $C$74 + $C$6, $C$7 - LOG( $C$8 ))</f>
        <v>56.7</v>
      </c>
      <c r="D75" s="14">
        <f>ROUND( $D$74 + $D$6, $D$7 - LOG( $D$8 ))</f>
        <v>69</v>
      </c>
      <c r="E75" s="14">
        <f>ROUND( $E$74 + $E$6, $E$7 - LOG( $E$8 ))</f>
        <v>37</v>
      </c>
      <c r="F75" s="14">
        <f>ROUND( $F$74 + $F$6, $F$7 - LOG( $F$8 ))</f>
        <v>83.2</v>
      </c>
      <c r="G75" s="14">
        <f>ROUND( $G$74 + $G$6, $G$7 - LOG( $G$8 ))</f>
        <v>64</v>
      </c>
      <c r="H75" s="14">
        <f>ROUND( $H$74 + $H$6, $H$7 - LOG( $H$8 ))</f>
        <v>89.6</v>
      </c>
      <c r="I75" s="14">
        <f>ROUND( $I$74 + $I$6, $I$7 - LOG( $I$8 ))</f>
        <v>76.8</v>
      </c>
      <c r="J75" s="14">
        <f>ROUND( $J$74 + $J$6, $J$7 - LOG( $J$8 ))</f>
        <v>3293</v>
      </c>
      <c r="K75" s="14">
        <f>ROUND( $K$74 + $K$6, $K$7 - LOG( $K$8 ))</f>
        <v>713</v>
      </c>
      <c r="L75" s="14">
        <f>ROUND( $L$74 + $L$6, $L$7 - LOG( $L$8 ))</f>
        <v>2067</v>
      </c>
      <c r="M75" s="14">
        <f>ROUND( $M$74 + $M$6, $M$7 - LOG( $M$8 ))</f>
        <v>1674</v>
      </c>
      <c r="N75" s="14">
        <f>ROUND( $N$74 + $N$6, $N$7 - LOG( $N$8 ))</f>
        <v>108.9</v>
      </c>
      <c r="O75" s="14">
        <f>ROUND( $O$74 + $O$6, $O$7 - LOG( $O$8 ))</f>
        <v>87.5</v>
      </c>
      <c r="P75" s="14">
        <f>ROUND( $P$74 + $P$6, $P$7 - LOG( $P$8 ))</f>
        <v>149.4</v>
      </c>
      <c r="Q75" s="14">
        <f>ROUND( $Q$74 + $Q$6, $Q$7 - LOG( $Q$8 ))</f>
        <v>121.6</v>
      </c>
      <c r="R75" s="14">
        <f>ROUND( $R$74 + $R$6, $R$7 - LOG( $R$8 ))</f>
        <v>123.6</v>
      </c>
      <c r="S75" s="14">
        <f>ROUND( $S$74 + $S$6, $S$7 - LOG( $S$8 ))</f>
        <v>180.8</v>
      </c>
      <c r="T75" s="14">
        <f>ROUND( $T$74 + $T$6, $T$7 - LOG( $T$8 ))</f>
        <v>3264</v>
      </c>
      <c r="U75" s="14">
        <f>ROUND( $U$74 + $U$6, $U$7 - LOG( $U$8 ))</f>
        <v>2169</v>
      </c>
      <c r="V75" s="14">
        <f>ROUND( $V$74 + $V$6, $V$7 - LOG( $V$8 ))</f>
        <v>3176</v>
      </c>
    </row>
    <row r="76" spans="2:22" x14ac:dyDescent="0.35">
      <c r="B76" s="14">
        <f>ROUND( $B$75 + $B$6, $B$7 - LOG( $B$8 ))</f>
        <v>96.9</v>
      </c>
      <c r="C76" s="14">
        <f>ROUND( $C$75 + $C$6, $C$7 - LOG( $C$8 ))</f>
        <v>57.5</v>
      </c>
      <c r="D76" s="14">
        <f>ROUND( $D$75 + $D$6, $D$7 - LOG( $D$8 ))</f>
        <v>70</v>
      </c>
      <c r="E76" s="14">
        <f>ROUND( $E$75 + $E$6, $E$7 - LOG( $E$8 ))</f>
        <v>37.5</v>
      </c>
      <c r="F76" s="14">
        <f>ROUND( $F$75 + $F$6, $F$7 - LOG( $F$8 ))</f>
        <v>84.5</v>
      </c>
      <c r="G76" s="14">
        <f>ROUND( $G$75 + $G$6, $G$7 - LOG( $G$8 ))</f>
        <v>65</v>
      </c>
      <c r="H76" s="14">
        <f>ROUND( $H$75 + $H$6, $H$7 - LOG( $H$8 ))</f>
        <v>91</v>
      </c>
      <c r="I76" s="14">
        <f>ROUND( $I$75 + $I$6, $I$7 - LOG( $I$8 ))</f>
        <v>78</v>
      </c>
      <c r="J76" s="14">
        <f>ROUND( $J$75 + $J$6, $J$7 - LOG( $J$8 ))</f>
        <v>3344</v>
      </c>
      <c r="K76" s="14">
        <f>ROUND( $K$75 + $K$6, $K$7 - LOG( $K$8 ))</f>
        <v>724</v>
      </c>
      <c r="L76" s="14">
        <f>ROUND( $L$75 + $L$6, $L$7 - LOG( $L$8 ))</f>
        <v>2099</v>
      </c>
      <c r="M76" s="14">
        <f>ROUND( $M$75 + $M$6, $M$7 - LOG( $M$8 ))</f>
        <v>1700</v>
      </c>
      <c r="N76" s="14">
        <f>ROUND( $N$75 + $N$6, $N$7 - LOG( $N$8 ))</f>
        <v>110.4</v>
      </c>
      <c r="O76" s="14">
        <f>ROUND( $O$75 + $O$6, $O$7 - LOG( $O$8 ))</f>
        <v>88.7</v>
      </c>
      <c r="P76" s="14">
        <f>ROUND( $P$75 + $P$6, $P$7 - LOG( $P$8 ))</f>
        <v>151.30000000000001</v>
      </c>
      <c r="Q76" s="14">
        <f>ROUND( $Q$75 + $Q$6, $Q$7 - LOG( $Q$8 ))</f>
        <v>123.5</v>
      </c>
      <c r="R76" s="14">
        <f>ROUND( $R$75 + $R$6, $R$7 - LOG( $R$8 ))</f>
        <v>125.5</v>
      </c>
      <c r="S76" s="14">
        <f>ROUND( $S$75 + $S$6, $S$7 - LOG( $S$8 ))</f>
        <v>183.5</v>
      </c>
      <c r="T76" s="14">
        <f>ROUND( $T$75 + $T$6, $T$7 - LOG( $T$8 ))</f>
        <v>3314</v>
      </c>
      <c r="U76" s="14">
        <f>ROUND( $U$75 + $U$6, $U$7 - LOG( $U$8 ))</f>
        <v>2202</v>
      </c>
      <c r="V76" s="14">
        <f>ROUND( $V$75 + $V$6, $V$7 - LOG( $V$8 ))</f>
        <v>3223</v>
      </c>
    </row>
    <row r="77" spans="2:22" x14ac:dyDescent="0.35">
      <c r="B77" s="14">
        <f>ROUND( $B$76 + $B$6, $B$7 - LOG( $B$8 ))</f>
        <v>98.3</v>
      </c>
      <c r="C77" s="14">
        <f>ROUND( $C$76 + $C$6, $C$7 - LOG( $C$8 ))</f>
        <v>58.3</v>
      </c>
      <c r="D77" s="14">
        <f>ROUND( $D$76 + $D$6, $D$7 - LOG( $D$8 ))</f>
        <v>71</v>
      </c>
      <c r="E77" s="14">
        <f>ROUND( $E$76 + $E$6, $E$7 - LOG( $E$8 ))</f>
        <v>38</v>
      </c>
      <c r="F77" s="14">
        <f>ROUND( $F$76 + $F$6, $F$7 - LOG( $F$8 ))</f>
        <v>85.8</v>
      </c>
      <c r="G77" s="14">
        <f>ROUND( $G$76 + $G$6, $G$7 - LOG( $G$8 ))</f>
        <v>66</v>
      </c>
      <c r="H77" s="14">
        <f>ROUND( $H$76 + $H$6, $H$7 - LOG( $H$8 ))</f>
        <v>92.4</v>
      </c>
      <c r="I77" s="14">
        <f>ROUND( $I$76 + $I$6, $I$7 - LOG( $I$8 ))</f>
        <v>79.2</v>
      </c>
      <c r="J77" s="14">
        <f>ROUND( $J$76 + $J$6, $J$7 - LOG( $J$8 ))</f>
        <v>3395</v>
      </c>
      <c r="K77" s="14">
        <f>ROUND( $K$76 + $K$6, $K$7 - LOG( $K$8 ))</f>
        <v>735</v>
      </c>
      <c r="L77" s="14">
        <f>ROUND( $L$76 + $L$6, $L$7 - LOG( $L$8 ))</f>
        <v>2131</v>
      </c>
      <c r="M77" s="14">
        <f>ROUND( $M$76 + $M$6, $M$7 - LOG( $M$8 ))</f>
        <v>1726</v>
      </c>
      <c r="N77" s="14">
        <f>ROUND( $N$76 + $N$6, $N$7 - LOG( $N$8 ))</f>
        <v>111.9</v>
      </c>
      <c r="O77" s="14">
        <f>ROUND( $O$76 + $O$6, $O$7 - LOG( $O$8 ))</f>
        <v>89.9</v>
      </c>
      <c r="P77" s="14">
        <f>ROUND( $P$76 + $P$6, $P$7 - LOG( $P$8 ))</f>
        <v>153.19999999999999</v>
      </c>
      <c r="Q77" s="14">
        <f>ROUND( $Q$76 + $Q$6, $Q$7 - LOG( $Q$8 ))</f>
        <v>125.4</v>
      </c>
      <c r="R77" s="14">
        <f>ROUND( $R$76 + $R$6, $R$7 - LOG( $R$8 ))</f>
        <v>127.4</v>
      </c>
      <c r="S77" s="14">
        <f>ROUND( $S$76 + $S$6, $S$7 - LOG( $S$8 ))</f>
        <v>186.2</v>
      </c>
      <c r="T77" s="14">
        <f>ROUND( $T$76 + $T$6, $T$7 - LOG( $T$8 ))</f>
        <v>3364</v>
      </c>
      <c r="U77" s="14">
        <f>ROUND( $U$76 + $U$6, $U$7 - LOG( $U$8 ))</f>
        <v>2235</v>
      </c>
      <c r="V77" s="14">
        <f>ROUND( $V$76 + $V$6, $V$7 - LOG( $V$8 ))</f>
        <v>3270</v>
      </c>
    </row>
    <row r="78" spans="2:22" x14ac:dyDescent="0.35">
      <c r="B78" s="14">
        <f>ROUND( $B$77 + $B$6, $B$7 - LOG( $B$8 ))</f>
        <v>99.7</v>
      </c>
      <c r="C78" s="14">
        <f>ROUND( $C$77 + $C$6, $C$7 - LOG( $C$8 ))</f>
        <v>59.1</v>
      </c>
      <c r="D78" s="14">
        <f>ROUND( $D$77 + $D$6, $D$7 - LOG( $D$8 ))</f>
        <v>72</v>
      </c>
      <c r="E78" s="14">
        <f>ROUND( $E$77 + $E$6, $E$7 - LOG( $E$8 ))</f>
        <v>38.5</v>
      </c>
      <c r="F78" s="14">
        <f>ROUND( $F$77 + $F$6, $F$7 - LOG( $F$8 ))</f>
        <v>87.1</v>
      </c>
      <c r="G78" s="14">
        <f>ROUND( $G$77 + $G$6, $G$7 - LOG( $G$8 ))</f>
        <v>67</v>
      </c>
      <c r="H78" s="14">
        <f>ROUND( $H$77 + $H$6, $H$7 - LOG( $H$8 ))</f>
        <v>93.8</v>
      </c>
      <c r="I78" s="14">
        <f>ROUND( $I$77 + $I$6, $I$7 - LOG( $I$8 ))</f>
        <v>80.400000000000006</v>
      </c>
      <c r="J78" s="14">
        <f>ROUND( $J$77 + $J$6, $J$7 - LOG( $J$8 ))</f>
        <v>3446</v>
      </c>
      <c r="K78" s="14">
        <f>ROUND( $K$77 + $K$6, $K$7 - LOG( $K$8 ))</f>
        <v>746</v>
      </c>
      <c r="L78" s="14">
        <f>ROUND( $L$77 + $L$6, $L$7 - LOG( $L$8 ))</f>
        <v>2163</v>
      </c>
      <c r="M78" s="14">
        <f>ROUND( $M$77 + $M$6, $M$7 - LOG( $M$8 ))</f>
        <v>1752</v>
      </c>
      <c r="N78" s="14">
        <f>ROUND( $N$77 + $N$6, $N$7 - LOG( $N$8 ))</f>
        <v>113.4</v>
      </c>
      <c r="O78" s="14">
        <f>ROUND( $O$77 + $O$6, $O$7 - LOG( $O$8 ))</f>
        <v>91.1</v>
      </c>
      <c r="P78" s="14">
        <f>ROUND( $P$77 + $P$6, $P$7 - LOG( $P$8 ))</f>
        <v>155.1</v>
      </c>
      <c r="Q78" s="14">
        <f>ROUND( $Q$77 + $Q$6, $Q$7 - LOG( $Q$8 ))</f>
        <v>127.3</v>
      </c>
      <c r="R78" s="14">
        <f>ROUND( $R$77 + $R$6, $R$7 - LOG( $R$8 ))</f>
        <v>129.30000000000001</v>
      </c>
      <c r="S78" s="14">
        <f>ROUND( $S$77 + $S$6, $S$7 - LOG( $S$8 ))</f>
        <v>188.9</v>
      </c>
      <c r="T78" s="14">
        <f>ROUND( $T$77 + $T$6, $T$7 - LOG( $T$8 ))</f>
        <v>3414</v>
      </c>
      <c r="U78" s="14">
        <f>ROUND( $U$77 + $U$6, $U$7 - LOG( $U$8 ))</f>
        <v>2268</v>
      </c>
      <c r="V78" s="14">
        <f>ROUND( $V$77 + $V$6, $V$7 - LOG( $V$8 ))</f>
        <v>3317</v>
      </c>
    </row>
    <row r="79" spans="2:22" x14ac:dyDescent="0.35">
      <c r="B79" s="14">
        <f>ROUND( $B$78 + $B$6, $B$7 - LOG( $B$8 ))</f>
        <v>101.1</v>
      </c>
      <c r="C79" s="14">
        <f>ROUND( $C$78 + $C$6, $C$7 - LOG( $C$8 ))</f>
        <v>59.9</v>
      </c>
      <c r="D79" s="14">
        <f>ROUND( $D$78 + $D$6, $D$7 - LOG( $D$8 ))</f>
        <v>73</v>
      </c>
      <c r="E79" s="14">
        <f>ROUND( $E$78 + $E$6, $E$7 - LOG( $E$8 ))</f>
        <v>39</v>
      </c>
      <c r="F79" s="14">
        <f>ROUND( $F$78 + $F$6, $F$7 - LOG( $F$8 ))</f>
        <v>88.4</v>
      </c>
      <c r="G79" s="14">
        <f>ROUND( $G$78 + $G$6, $G$7 - LOG( $G$8 ))</f>
        <v>68</v>
      </c>
      <c r="H79" s="14">
        <f>ROUND( $H$78 + $H$6, $H$7 - LOG( $H$8 ))</f>
        <v>95.2</v>
      </c>
      <c r="I79" s="14">
        <f>ROUND( $I$78 + $I$6, $I$7 - LOG( $I$8 ))</f>
        <v>81.599999999999994</v>
      </c>
      <c r="J79" s="14">
        <f>ROUND( $J$78 + $J$6, $J$7 - LOG( $J$8 ))</f>
        <v>3497</v>
      </c>
      <c r="K79" s="14">
        <f>ROUND( $K$78 + $K$6, $K$7 - LOG( $K$8 ))</f>
        <v>757</v>
      </c>
      <c r="L79" s="14">
        <f>ROUND( $L$78 + $L$6, $L$7 - LOG( $L$8 ))</f>
        <v>2195</v>
      </c>
      <c r="M79" s="14">
        <f>ROUND( $M$78 + $M$6, $M$7 - LOG( $M$8 ))</f>
        <v>1778</v>
      </c>
      <c r="N79" s="14">
        <f>ROUND( $N$78 + $N$6, $N$7 - LOG( $N$8 ))</f>
        <v>114.9</v>
      </c>
      <c r="O79" s="14">
        <f>ROUND( $O$78 + $O$6, $O$7 - LOG( $O$8 ))</f>
        <v>92.3</v>
      </c>
      <c r="P79" s="14">
        <f>ROUND( $P$78 + $P$6, $P$7 - LOG( $P$8 ))</f>
        <v>157</v>
      </c>
      <c r="Q79" s="14">
        <f>ROUND( $Q$78 + $Q$6, $Q$7 - LOG( $Q$8 ))</f>
        <v>129.19999999999999</v>
      </c>
      <c r="R79" s="14">
        <f>ROUND( $R$78 + $R$6, $R$7 - LOG( $R$8 ))</f>
        <v>131.19999999999999</v>
      </c>
      <c r="S79" s="14">
        <f>ROUND( $S$78 + $S$6, $S$7 - LOG( $S$8 ))</f>
        <v>191.6</v>
      </c>
      <c r="T79" s="14">
        <f>ROUND( $T$78 + $T$6, $T$7 - LOG( $T$8 ))</f>
        <v>3464</v>
      </c>
      <c r="U79" s="14">
        <f>ROUND( $U$78 + $U$6, $U$7 - LOG( $U$8 ))</f>
        <v>2301</v>
      </c>
      <c r="V79" s="14">
        <f>ROUND( $V$78 + $V$6, $V$7 - LOG( $V$8 ))</f>
        <v>3364</v>
      </c>
    </row>
    <row r="80" spans="2:22" x14ac:dyDescent="0.35">
      <c r="B80" s="14">
        <f>ROUND( $B$79 + $B$6, $B$7 - LOG( $B$8 ))</f>
        <v>102.5</v>
      </c>
      <c r="C80" s="14">
        <f>ROUND( $C$79 + $C$6, $C$7 - LOG( $C$8 ))</f>
        <v>60.7</v>
      </c>
      <c r="D80" s="14">
        <f>ROUND( $D$79 + $D$6, $D$7 - LOG( $D$8 ))</f>
        <v>74</v>
      </c>
      <c r="E80" s="14">
        <f>ROUND( $E$79 + $E$6, $E$7 - LOG( $E$8 ))</f>
        <v>39.5</v>
      </c>
      <c r="F80" s="14">
        <f>ROUND( $F$79 + $F$6, $F$7 - LOG( $F$8 ))</f>
        <v>89.7</v>
      </c>
      <c r="G80" s="14">
        <f>ROUND( $G$79 + $G$6, $G$7 - LOG( $G$8 ))</f>
        <v>69</v>
      </c>
      <c r="H80" s="14">
        <f>ROUND( $H$79 + $H$6, $H$7 - LOG( $H$8 ))</f>
        <v>96.6</v>
      </c>
      <c r="I80" s="14">
        <f>ROUND( $I$79 + $I$6, $I$7 - LOG( $I$8 ))</f>
        <v>82.8</v>
      </c>
      <c r="J80" s="14">
        <f>ROUND( $J$79 + $J$6, $J$7 - LOG( $J$8 ))</f>
        <v>3548</v>
      </c>
      <c r="K80" s="14">
        <f>ROUND( $K$79 + $K$6, $K$7 - LOG( $K$8 ))</f>
        <v>768</v>
      </c>
      <c r="L80" s="14">
        <f>ROUND( $L$79 + $L$6, $L$7 - LOG( $L$8 ))</f>
        <v>2227</v>
      </c>
      <c r="M80" s="14">
        <f>ROUND( $M$79 + $M$6, $M$7 - LOG( $M$8 ))</f>
        <v>1804</v>
      </c>
      <c r="N80" s="14">
        <f>ROUND( $N$79 + $N$6, $N$7 - LOG( $N$8 ))</f>
        <v>116.4</v>
      </c>
      <c r="O80" s="14">
        <f>ROUND( $O$79 + $O$6, $O$7 - LOG( $O$8 ))</f>
        <v>93.5</v>
      </c>
      <c r="P80" s="14">
        <f>ROUND( $P$79 + $P$6, $P$7 - LOG( $P$8 ))</f>
        <v>158.9</v>
      </c>
      <c r="Q80" s="14">
        <f>ROUND( $Q$79 + $Q$6, $Q$7 - LOG( $Q$8 ))</f>
        <v>131.1</v>
      </c>
      <c r="R80" s="14">
        <f>ROUND( $R$79 + $R$6, $R$7 - LOG( $R$8 ))</f>
        <v>133.1</v>
      </c>
      <c r="S80" s="14">
        <f>ROUND( $S$79 + $S$6, $S$7 - LOG( $S$8 ))</f>
        <v>194.3</v>
      </c>
      <c r="T80" s="14">
        <f>ROUND( $T$79 + $T$6, $T$7 - LOG( $T$8 ))</f>
        <v>3514</v>
      </c>
      <c r="U80" s="14">
        <f>ROUND( $U$79 + $U$6, $U$7 - LOG( $U$8 ))</f>
        <v>2334</v>
      </c>
      <c r="V80" s="14">
        <f>ROUND( $V$79 + $V$6, $V$7 - LOG( $V$8 ))</f>
        <v>3411</v>
      </c>
    </row>
    <row r="81" spans="2:22" x14ac:dyDescent="0.35">
      <c r="B81" s="14">
        <f>ROUND( $B$80 + $B$6, $B$7 - LOG( $B$8 ))</f>
        <v>103.9</v>
      </c>
      <c r="C81" s="14">
        <f>ROUND( $C$80 + $C$6, $C$7 - LOG( $C$8 ))</f>
        <v>61.5</v>
      </c>
      <c r="D81" s="14">
        <f>ROUND( $D$80 + $D$6, $D$7 - LOG( $D$8 ))</f>
        <v>75</v>
      </c>
      <c r="E81" s="14">
        <f>ROUND( $E$80 + $E$6, $E$7 - LOG( $E$8 ))</f>
        <v>40</v>
      </c>
      <c r="F81" s="14">
        <f>ROUND( $F$80 + $F$6, $F$7 - LOG( $F$8 ))</f>
        <v>91</v>
      </c>
      <c r="G81" s="14">
        <f>ROUND( $G$80 + $G$6, $G$7 - LOG( $G$8 ))</f>
        <v>70</v>
      </c>
      <c r="H81" s="14">
        <f>ROUND( $H$80 + $H$6, $H$7 - LOG( $H$8 ))</f>
        <v>98</v>
      </c>
      <c r="I81" s="14">
        <f>ROUND( $I$80 + $I$6, $I$7 - LOG( $I$8 ))</f>
        <v>84</v>
      </c>
      <c r="J81" s="14">
        <f>ROUND( $J$80 + $J$6, $J$7 - LOG( $J$8 ))</f>
        <v>3599</v>
      </c>
      <c r="K81" s="14">
        <f>ROUND( $K$80 + $K$6, $K$7 - LOG( $K$8 ))</f>
        <v>779</v>
      </c>
      <c r="L81" s="14">
        <f>ROUND( $L$80 + $L$6, $L$7 - LOG( $L$8 ))</f>
        <v>2259</v>
      </c>
      <c r="M81" s="14">
        <f>ROUND( $M$80 + $M$6, $M$7 - LOG( $M$8 ))</f>
        <v>1830</v>
      </c>
      <c r="N81" s="14">
        <f>ROUND( $N$80 + $N$6, $N$7 - LOG( $N$8 ))</f>
        <v>117.9</v>
      </c>
      <c r="O81" s="14">
        <f>ROUND( $O$80 + $O$6, $O$7 - LOG( $O$8 ))</f>
        <v>94.7</v>
      </c>
      <c r="P81" s="14">
        <f>ROUND( $P$80 + $P$6, $P$7 - LOG( $P$8 ))</f>
        <v>160.80000000000001</v>
      </c>
      <c r="Q81" s="14">
        <f>ROUND( $Q$80 + $Q$6, $Q$7 - LOG( $Q$8 ))</f>
        <v>133</v>
      </c>
      <c r="R81" s="14">
        <f>ROUND( $R$80 + $R$6, $R$7 - LOG( $R$8 ))</f>
        <v>135</v>
      </c>
      <c r="S81" s="14">
        <f>ROUND( $S$80 + $S$6, $S$7 - LOG( $S$8 ))</f>
        <v>197</v>
      </c>
      <c r="T81" s="14">
        <f>ROUND( $T$80 + $T$6, $T$7 - LOG( $T$8 ))</f>
        <v>3564</v>
      </c>
      <c r="U81" s="14">
        <f>ROUND( $U$80 + $U$6, $U$7 - LOG( $U$8 ))</f>
        <v>2367</v>
      </c>
      <c r="V81" s="14">
        <f>ROUND( $V$80 + $V$6, $V$7 - LOG( $V$8 ))</f>
        <v>3458</v>
      </c>
    </row>
    <row r="82" spans="2:22" x14ac:dyDescent="0.35">
      <c r="B82" s="14">
        <f>ROUND( $B$81 + $B$6, $B$7 - LOG( $B$8 ))</f>
        <v>105.3</v>
      </c>
      <c r="C82" s="14">
        <f>ROUND( $C$81 + $C$6, $C$7 - LOG( $C$8 ))</f>
        <v>62.3</v>
      </c>
      <c r="D82" s="14">
        <f>ROUND( $D$81 + $D$6, $D$7 - LOG( $D$8 ))</f>
        <v>76</v>
      </c>
      <c r="E82" s="14">
        <f>ROUND( $E$81 + $E$6, $E$7 - LOG( $E$8 ))</f>
        <v>40.5</v>
      </c>
      <c r="F82" s="14">
        <f>ROUND( $F$81 + $F$6, $F$7 - LOG( $F$8 ))</f>
        <v>92.3</v>
      </c>
      <c r="G82" s="14">
        <f>ROUND( $G$81 + $G$6, $G$7 - LOG( $G$8 ))</f>
        <v>71</v>
      </c>
      <c r="H82" s="14">
        <f>ROUND( $H$81 + $H$6, $H$7 - LOG( $H$8 ))</f>
        <v>99.4</v>
      </c>
      <c r="I82" s="14">
        <f>ROUND( $I$81 + $I$6, $I$7 - LOG( $I$8 ))</f>
        <v>85.2</v>
      </c>
      <c r="J82" s="14">
        <f>ROUND( $J$81 + $J$6, $J$7 - LOG( $J$8 ))</f>
        <v>3650</v>
      </c>
      <c r="K82" s="14">
        <f>ROUND( $K$81 + $K$6, $K$7 - LOG( $K$8 ))</f>
        <v>790</v>
      </c>
      <c r="L82" s="14">
        <f>ROUND( $L$81 + $L$6, $L$7 - LOG( $L$8 ))</f>
        <v>2291</v>
      </c>
      <c r="M82" s="14">
        <f>ROUND( $M$81 + $M$6, $M$7 - LOG( $M$8 ))</f>
        <v>1856</v>
      </c>
      <c r="N82" s="14">
        <f>ROUND( $N$81 + $N$6, $N$7 - LOG( $N$8 ))</f>
        <v>119.4</v>
      </c>
      <c r="O82" s="14">
        <f>ROUND( $O$81 + $O$6, $O$7 - LOG( $O$8 ))</f>
        <v>95.9</v>
      </c>
      <c r="P82" s="14">
        <f>ROUND( $P$81 + $P$6, $P$7 - LOG( $P$8 ))</f>
        <v>162.69999999999999</v>
      </c>
      <c r="Q82" s="14">
        <f>ROUND( $Q$81 + $Q$6, $Q$7 - LOG( $Q$8 ))</f>
        <v>134.9</v>
      </c>
      <c r="R82" s="14">
        <f>ROUND( $R$81 + $R$6, $R$7 - LOG( $R$8 ))</f>
        <v>136.9</v>
      </c>
      <c r="S82" s="14">
        <f>ROUND( $S$81 + $S$6, $S$7 - LOG( $S$8 ))</f>
        <v>199.7</v>
      </c>
      <c r="T82" s="14">
        <f>ROUND( $T$81 + $T$6, $T$7 - LOG( $T$8 ))</f>
        <v>3614</v>
      </c>
      <c r="U82" s="14">
        <f>ROUND( $U$81 + $U$6, $U$7 - LOG( $U$8 ))</f>
        <v>2400</v>
      </c>
      <c r="V82" s="14">
        <f>ROUND( $V$81 + $V$6, $V$7 - LOG( $V$8 ))</f>
        <v>3505</v>
      </c>
    </row>
    <row r="83" spans="2:22" x14ac:dyDescent="0.35">
      <c r="B83" s="14">
        <f>ROUND( $B$82 + $B$6, $B$7 - LOG( $B$8 ))</f>
        <v>106.7</v>
      </c>
      <c r="C83" s="14">
        <f>ROUND( $C$82 + $C$6, $C$7 - LOG( $C$8 ))</f>
        <v>63.1</v>
      </c>
      <c r="D83" s="14">
        <f>ROUND( $D$82 + $D$6, $D$7 - LOG( $D$8 ))</f>
        <v>77</v>
      </c>
      <c r="E83" s="14">
        <f>ROUND( $E$82 + $E$6, $E$7 - LOG( $E$8 ))</f>
        <v>41</v>
      </c>
      <c r="F83" s="14">
        <f>ROUND( $F$82 + $F$6, $F$7 - LOG( $F$8 ))</f>
        <v>93.6</v>
      </c>
      <c r="G83" s="14">
        <f>ROUND( $G$82 + $G$6, $G$7 - LOG( $G$8 ))</f>
        <v>72</v>
      </c>
      <c r="H83" s="14">
        <f>ROUND( $H$82 + $H$6, $H$7 - LOG( $H$8 ))</f>
        <v>100.8</v>
      </c>
      <c r="I83" s="14">
        <f>ROUND( $I$82 + $I$6, $I$7 - LOG( $I$8 ))</f>
        <v>86.4</v>
      </c>
      <c r="J83" s="14">
        <f>ROUND( $J$82 + $J$6, $J$7 - LOG( $J$8 ))</f>
        <v>3701</v>
      </c>
      <c r="K83" s="14">
        <f>ROUND( $K$82 + $K$6, $K$7 - LOG( $K$8 ))</f>
        <v>801</v>
      </c>
      <c r="L83" s="14">
        <f>ROUND( $L$82 + $L$6, $L$7 - LOG( $L$8 ))</f>
        <v>2323</v>
      </c>
      <c r="M83" s="14">
        <f>ROUND( $M$82 + $M$6, $M$7 - LOG( $M$8 ))</f>
        <v>1882</v>
      </c>
      <c r="N83" s="14">
        <f>ROUND( $N$82 + $N$6, $N$7 - LOG( $N$8 ))</f>
        <v>120.9</v>
      </c>
      <c r="O83" s="14">
        <f>ROUND( $O$82 + $O$6, $O$7 - LOG( $O$8 ))</f>
        <v>97.1</v>
      </c>
      <c r="P83" s="14">
        <f>ROUND( $P$82 + $P$6, $P$7 - LOG( $P$8 ))</f>
        <v>164.6</v>
      </c>
      <c r="Q83" s="14">
        <f>ROUND( $Q$82 + $Q$6, $Q$7 - LOG( $Q$8 ))</f>
        <v>136.80000000000001</v>
      </c>
      <c r="R83" s="14">
        <f>ROUND( $R$82 + $R$6, $R$7 - LOG( $R$8 ))</f>
        <v>138.80000000000001</v>
      </c>
      <c r="S83" s="14">
        <f>ROUND( $S$82 + $S$6, $S$7 - LOG( $S$8 ))</f>
        <v>202.4</v>
      </c>
      <c r="T83" s="14">
        <f>ROUND( $T$82 + $T$6, $T$7 - LOG( $T$8 ))</f>
        <v>3664</v>
      </c>
      <c r="U83" s="14">
        <f>ROUND( $U$82 + $U$6, $U$7 - LOG( $U$8 ))</f>
        <v>2433</v>
      </c>
      <c r="V83" s="14">
        <f>ROUND( $V$82 + $V$6, $V$7 - LOG( $V$8 ))</f>
        <v>3552</v>
      </c>
    </row>
    <row r="84" spans="2:22" x14ac:dyDescent="0.35">
      <c r="B84" s="14">
        <f>ROUND( $B$83 + $B$6, $B$7 - LOG( $B$8 ))</f>
        <v>108.1</v>
      </c>
      <c r="C84" s="14">
        <f>ROUND( $C$83 + $C$6, $C$7 - LOG( $C$8 ))</f>
        <v>63.9</v>
      </c>
      <c r="D84" s="14">
        <f>ROUND( $D$83 + $D$6, $D$7 - LOG( $D$8 ))</f>
        <v>78</v>
      </c>
      <c r="E84" s="14">
        <f>ROUND( $E$83 + $E$6, $E$7 - LOG( $E$8 ))</f>
        <v>41.5</v>
      </c>
      <c r="F84" s="14">
        <f>ROUND( $F$83 + $F$6, $F$7 - LOG( $F$8 ))</f>
        <v>94.9</v>
      </c>
      <c r="G84" s="14">
        <f>ROUND( $G$83 + $G$6, $G$7 - LOG( $G$8 ))</f>
        <v>73</v>
      </c>
      <c r="H84" s="14">
        <f>ROUND( $H$83 + $H$6, $H$7 - LOG( $H$8 ))</f>
        <v>102.2</v>
      </c>
      <c r="I84" s="14">
        <f>ROUND( $I$83 + $I$6, $I$7 - LOG( $I$8 ))</f>
        <v>87.6</v>
      </c>
      <c r="J84" s="14">
        <f>ROUND( $J$83 + $J$6, $J$7 - LOG( $J$8 ))</f>
        <v>3752</v>
      </c>
      <c r="K84" s="14">
        <f>ROUND( $K$83 + $K$6, $K$7 - LOG( $K$8 ))</f>
        <v>812</v>
      </c>
      <c r="L84" s="14">
        <f>ROUND( $L$83 + $L$6, $L$7 - LOG( $L$8 ))</f>
        <v>2355</v>
      </c>
      <c r="M84" s="14">
        <f>ROUND( $M$83 + $M$6, $M$7 - LOG( $M$8 ))</f>
        <v>1908</v>
      </c>
      <c r="N84" s="14">
        <f>ROUND( $N$83 + $N$6, $N$7 - LOG( $N$8 ))</f>
        <v>122.4</v>
      </c>
      <c r="O84" s="14">
        <f>ROUND( $O$83 + $O$6, $O$7 - LOG( $O$8 ))</f>
        <v>98.3</v>
      </c>
      <c r="P84" s="14">
        <f>ROUND( $P$83 + $P$6, $P$7 - LOG( $P$8 ))</f>
        <v>166.5</v>
      </c>
      <c r="Q84" s="14">
        <f>ROUND( $Q$83 + $Q$6, $Q$7 - LOG( $Q$8 ))</f>
        <v>138.69999999999999</v>
      </c>
      <c r="R84" s="14">
        <f>ROUND( $R$83 + $R$6, $R$7 - LOG( $R$8 ))</f>
        <v>140.69999999999999</v>
      </c>
      <c r="S84" s="14">
        <f>ROUND( $S$83 + $S$6, $S$7 - LOG( $S$8 ))</f>
        <v>205.1</v>
      </c>
      <c r="T84" s="14">
        <f>ROUND( $T$83 + $T$6, $T$7 - LOG( $T$8 ))</f>
        <v>3714</v>
      </c>
      <c r="U84" s="14">
        <f>ROUND( $U$83 + $U$6, $U$7 - LOG( $U$8 ))</f>
        <v>2466</v>
      </c>
      <c r="V84" s="14">
        <f>ROUND( $V$83 + $V$6, $V$7 - LOG( $V$8 ))</f>
        <v>3599</v>
      </c>
    </row>
    <row r="85" spans="2:22" x14ac:dyDescent="0.35">
      <c r="B85" s="14">
        <f>ROUND( $B$84 + $B$6, $B$7 - LOG( $B$8 ))</f>
        <v>109.5</v>
      </c>
      <c r="C85" s="14">
        <f>ROUND( $C$84 + $C$6, $C$7 - LOG( $C$8 ))</f>
        <v>64.7</v>
      </c>
      <c r="D85" s="14">
        <f>ROUND( $D$84 + $D$6, $D$7 - LOG( $D$8 ))</f>
        <v>79</v>
      </c>
      <c r="E85" s="14">
        <f>ROUND( $E$84 + $E$6, $E$7 - LOG( $E$8 ))</f>
        <v>42</v>
      </c>
      <c r="F85" s="14">
        <f>ROUND( $F$84 + $F$6, $F$7 - LOG( $F$8 ))</f>
        <v>96.2</v>
      </c>
      <c r="G85" s="14">
        <f>ROUND( $G$84 + $G$6, $G$7 - LOG( $G$8 ))</f>
        <v>74</v>
      </c>
      <c r="H85" s="14">
        <f>ROUND( $H$84 + $H$6, $H$7 - LOG( $H$8 ))</f>
        <v>103.6</v>
      </c>
      <c r="I85" s="14">
        <f>ROUND( $I$84 + $I$6, $I$7 - LOG( $I$8 ))</f>
        <v>88.8</v>
      </c>
      <c r="J85" s="14">
        <f>ROUND( $J$84 + $J$6, $J$7 - LOG( $J$8 ))</f>
        <v>3803</v>
      </c>
      <c r="K85" s="14">
        <f>ROUND( $K$84 + $K$6, $K$7 - LOG( $K$8 ))</f>
        <v>823</v>
      </c>
      <c r="L85" s="14">
        <f>ROUND( $L$84 + $L$6, $L$7 - LOG( $L$8 ))</f>
        <v>2387</v>
      </c>
      <c r="M85" s="14">
        <f>ROUND( $M$84 + $M$6, $M$7 - LOG( $M$8 ))</f>
        <v>1934</v>
      </c>
      <c r="N85" s="14">
        <f>ROUND( $N$84 + $N$6, $N$7 - LOG( $N$8 ))</f>
        <v>123.9</v>
      </c>
      <c r="O85" s="14">
        <f>ROUND( $O$84 + $O$6, $O$7 - LOG( $O$8 ))</f>
        <v>99.5</v>
      </c>
      <c r="P85" s="14">
        <f>ROUND( $P$84 + $P$6, $P$7 - LOG( $P$8 ))</f>
        <v>168.4</v>
      </c>
      <c r="Q85" s="14">
        <f>ROUND( $Q$84 + $Q$6, $Q$7 - LOG( $Q$8 ))</f>
        <v>140.6</v>
      </c>
      <c r="R85" s="14">
        <f>ROUND( $R$84 + $R$6, $R$7 - LOG( $R$8 ))</f>
        <v>142.6</v>
      </c>
      <c r="S85" s="14">
        <f>ROUND( $S$84 + $S$6, $S$7 - LOG( $S$8 ))</f>
        <v>207.8</v>
      </c>
      <c r="T85" s="14">
        <f>ROUND( $T$84 + $T$6, $T$7 - LOG( $T$8 ))</f>
        <v>3764</v>
      </c>
      <c r="U85" s="14">
        <f>ROUND( $U$84 + $U$6, $U$7 - LOG( $U$8 ))</f>
        <v>2499</v>
      </c>
      <c r="V85" s="14">
        <f>ROUND( $V$84 + $V$6, $V$7 - LOG( $V$8 ))</f>
        <v>3646</v>
      </c>
    </row>
    <row r="86" spans="2:22" x14ac:dyDescent="0.35">
      <c r="B86" s="14">
        <f>ROUND( $B$85 + $B$6, $B$7 - LOG( $B$8 ))</f>
        <v>110.9</v>
      </c>
      <c r="C86" s="14">
        <f>ROUND( $C$85 + $C$6, $C$7 - LOG( $C$8 ))</f>
        <v>65.5</v>
      </c>
      <c r="D86" s="14">
        <f>ROUND( $D$85 + $D$6, $D$7 - LOG( $D$8 ))</f>
        <v>80</v>
      </c>
      <c r="E86" s="14">
        <f>ROUND( $E$85 + $E$6, $E$7 - LOG( $E$8 ))</f>
        <v>42.5</v>
      </c>
      <c r="F86" s="14">
        <f>ROUND( $F$85 + $F$6, $F$7 - LOG( $F$8 ))</f>
        <v>97.5</v>
      </c>
      <c r="G86" s="14">
        <f>ROUND( $G$85 + $G$6, $G$7 - LOG( $G$8 ))</f>
        <v>75</v>
      </c>
      <c r="H86" s="14">
        <f>ROUND( $H$85 + $H$6, $H$7 - LOG( $H$8 ))</f>
        <v>105</v>
      </c>
      <c r="I86" s="14">
        <f>ROUND( $I$85 + $I$6, $I$7 - LOG( $I$8 ))</f>
        <v>90</v>
      </c>
      <c r="J86" s="14">
        <f>ROUND( $J$85 + $J$6, $J$7 - LOG( $J$8 ))</f>
        <v>3854</v>
      </c>
      <c r="K86" s="14">
        <f>ROUND( $K$85 + $K$6, $K$7 - LOG( $K$8 ))</f>
        <v>834</v>
      </c>
      <c r="L86" s="14">
        <f>ROUND( $L$85 + $L$6, $L$7 - LOG( $L$8 ))</f>
        <v>2419</v>
      </c>
      <c r="M86" s="14">
        <f>ROUND( $M$85 + $M$6, $M$7 - LOG( $M$8 ))</f>
        <v>1960</v>
      </c>
      <c r="N86" s="14">
        <f>ROUND( $N$85 + $N$6, $N$7 - LOG( $N$8 ))</f>
        <v>125.4</v>
      </c>
      <c r="O86" s="14">
        <f>ROUND( $O$85 + $O$6, $O$7 - LOG( $O$8 ))</f>
        <v>100.7</v>
      </c>
      <c r="P86" s="14">
        <f>ROUND( $P$85 + $P$6, $P$7 - LOG( $P$8 ))</f>
        <v>170.3</v>
      </c>
      <c r="Q86" s="14">
        <f>ROUND( $Q$85 + $Q$6, $Q$7 - LOG( $Q$8 ))</f>
        <v>142.5</v>
      </c>
      <c r="R86" s="14">
        <f>ROUND( $R$85 + $R$6, $R$7 - LOG( $R$8 ))</f>
        <v>144.5</v>
      </c>
      <c r="S86" s="14">
        <f>ROUND( $S$85 + $S$6, $S$7 - LOG( $S$8 ))</f>
        <v>210.5</v>
      </c>
      <c r="T86" s="14">
        <f>ROUND( $T$85 + $T$6, $T$7 - LOG( $T$8 ))</f>
        <v>3814</v>
      </c>
      <c r="U86" s="14">
        <f>ROUND( $U$85 + $U$6, $U$7 - LOG( $U$8 ))</f>
        <v>2532</v>
      </c>
      <c r="V86" s="14">
        <f>ROUND( $V$85 + $V$6, $V$7 - LOG( $V$8 ))</f>
        <v>3693</v>
      </c>
    </row>
    <row r="87" spans="2:22" x14ac:dyDescent="0.35">
      <c r="B87" s="14">
        <f>ROUND( $B$86 + $B$6, $B$7 - LOG( $B$8 ))</f>
        <v>112.3</v>
      </c>
      <c r="C87" s="14">
        <f>ROUND( $C$86 + $C$6, $C$7 - LOG( $C$8 ))</f>
        <v>66.3</v>
      </c>
      <c r="D87" s="14">
        <f>ROUND( $D$86 + $D$6, $D$7 - LOG( $D$8 ))</f>
        <v>81</v>
      </c>
      <c r="E87" s="14">
        <f>ROUND( $E$86 + $E$6, $E$7 - LOG( $E$8 ))</f>
        <v>43</v>
      </c>
      <c r="F87" s="14">
        <f>ROUND( $F$86 + $F$6, $F$7 - LOG( $F$8 ))</f>
        <v>98.8</v>
      </c>
      <c r="G87" s="14">
        <f>ROUND( $G$86 + $G$6, $G$7 - LOG( $G$8 ))</f>
        <v>76</v>
      </c>
      <c r="H87" s="14">
        <f>ROUND( $H$86 + $H$6, $H$7 - LOG( $H$8 ))</f>
        <v>106.4</v>
      </c>
      <c r="I87" s="14">
        <f>ROUND( $I$86 + $I$6, $I$7 - LOG( $I$8 ))</f>
        <v>91.2</v>
      </c>
      <c r="J87" s="14">
        <f>ROUND( $J$86 + $J$6, $J$7 - LOG( $J$8 ))</f>
        <v>3905</v>
      </c>
      <c r="K87" s="14">
        <f>ROUND( $K$86 + $K$6, $K$7 - LOG( $K$8 ))</f>
        <v>845</v>
      </c>
      <c r="L87" s="14">
        <f>ROUND( $L$86 + $L$6, $L$7 - LOG( $L$8 ))</f>
        <v>2451</v>
      </c>
      <c r="M87" s="14">
        <f>ROUND( $M$86 + $M$6, $M$7 - LOG( $M$8 ))</f>
        <v>1986</v>
      </c>
      <c r="N87" s="14">
        <f>ROUND( $N$86 + $N$6, $N$7 - LOG( $N$8 ))</f>
        <v>126.9</v>
      </c>
      <c r="O87" s="14">
        <f>ROUND( $O$86 + $O$6, $O$7 - LOG( $O$8 ))</f>
        <v>101.9</v>
      </c>
      <c r="P87" s="14">
        <f>ROUND( $P$86 + $P$6, $P$7 - LOG( $P$8 ))</f>
        <v>172.2</v>
      </c>
      <c r="Q87" s="14">
        <f>ROUND( $Q$86 + $Q$6, $Q$7 - LOG( $Q$8 ))</f>
        <v>144.4</v>
      </c>
      <c r="R87" s="14">
        <f>ROUND( $R$86 + $R$6, $R$7 - LOG( $R$8 ))</f>
        <v>146.4</v>
      </c>
      <c r="S87" s="14">
        <f>ROUND( $S$86 + $S$6, $S$7 - LOG( $S$8 ))</f>
        <v>213.2</v>
      </c>
      <c r="T87" s="14">
        <f>ROUND( $T$86 + $T$6, $T$7 - LOG( $T$8 ))</f>
        <v>3864</v>
      </c>
      <c r="U87" s="14">
        <f>ROUND( $U$86 + $U$6, $U$7 - LOG( $U$8 ))</f>
        <v>2565</v>
      </c>
      <c r="V87" s="14">
        <f>ROUND( $V$86 + $V$6, $V$7 - LOG( $V$8 ))</f>
        <v>3740</v>
      </c>
    </row>
    <row r="88" spans="2:22" x14ac:dyDescent="0.35">
      <c r="B88" s="14">
        <f>ROUND( $B$87 + $B$6, $B$7 - LOG( $B$8 ))</f>
        <v>113.7</v>
      </c>
      <c r="C88" s="14">
        <f>ROUND( $C$87 + $C$6, $C$7 - LOG( $C$8 ))</f>
        <v>67.099999999999994</v>
      </c>
      <c r="D88" s="14">
        <f>ROUND( $D$87 + $D$6, $D$7 - LOG( $D$8 ))</f>
        <v>82</v>
      </c>
      <c r="E88" s="14">
        <f>ROUND( $E$87 + $E$6, $E$7 - LOG( $E$8 ))</f>
        <v>43.5</v>
      </c>
      <c r="F88" s="14">
        <f>ROUND( $F$87 + $F$6, $F$7 - LOG( $F$8 ))</f>
        <v>100.1</v>
      </c>
      <c r="G88" s="14">
        <f>ROUND( $G$87 + $G$6, $G$7 - LOG( $G$8 ))</f>
        <v>77</v>
      </c>
      <c r="H88" s="14">
        <f>ROUND( $H$87 + $H$6, $H$7 - LOG( $H$8 ))</f>
        <v>107.8</v>
      </c>
      <c r="I88" s="14">
        <f>ROUND( $I$87 + $I$6, $I$7 - LOG( $I$8 ))</f>
        <v>92.4</v>
      </c>
      <c r="J88" s="14">
        <f>ROUND( $J$87 + $J$6, $J$7 - LOG( $J$8 ))</f>
        <v>3956</v>
      </c>
      <c r="K88" s="14">
        <f>ROUND( $K$87 + $K$6, $K$7 - LOG( $K$8 ))</f>
        <v>856</v>
      </c>
      <c r="L88" s="14">
        <f>ROUND( $L$87 + $L$6, $L$7 - LOG( $L$8 ))</f>
        <v>2483</v>
      </c>
      <c r="M88" s="14">
        <f>ROUND( $M$87 + $M$6, $M$7 - LOG( $M$8 ))</f>
        <v>2012</v>
      </c>
      <c r="N88" s="14">
        <f>ROUND( $N$87 + $N$6, $N$7 - LOG( $N$8 ))</f>
        <v>128.4</v>
      </c>
      <c r="O88" s="14">
        <f>ROUND( $O$87 + $O$6, $O$7 - LOG( $O$8 ))</f>
        <v>103.1</v>
      </c>
      <c r="P88" s="14">
        <f>ROUND( $P$87 + $P$6, $P$7 - LOG( $P$8 ))</f>
        <v>174.1</v>
      </c>
      <c r="Q88" s="14">
        <f>ROUND( $Q$87 + $Q$6, $Q$7 - LOG( $Q$8 ))</f>
        <v>146.30000000000001</v>
      </c>
      <c r="R88" s="14">
        <f>ROUND( $R$87 + $R$6, $R$7 - LOG( $R$8 ))</f>
        <v>148.30000000000001</v>
      </c>
      <c r="S88" s="14">
        <f>ROUND( $S$87 + $S$6, $S$7 - LOG( $S$8 ))</f>
        <v>215.9</v>
      </c>
      <c r="T88" s="14">
        <f>ROUND( $T$87 + $T$6, $T$7 - LOG( $T$8 ))</f>
        <v>3914</v>
      </c>
      <c r="U88" s="14">
        <f>ROUND( $U$87 + $U$6, $U$7 - LOG( $U$8 ))</f>
        <v>2598</v>
      </c>
      <c r="V88" s="14">
        <f>ROUND( $V$87 + $V$6, $V$7 - LOG( $V$8 ))</f>
        <v>3787</v>
      </c>
    </row>
    <row r="89" spans="2:22" x14ac:dyDescent="0.35">
      <c r="B89" s="14">
        <f>ROUND( $B$88 + $B$6, $B$7 - LOG( $B$8 ))</f>
        <v>115.1</v>
      </c>
      <c r="C89" s="14">
        <f>ROUND( $C$88 + $C$6, $C$7 - LOG( $C$8 ))</f>
        <v>67.900000000000006</v>
      </c>
      <c r="D89" s="14">
        <f>ROUND( $D$88 + $D$6, $D$7 - LOG( $D$8 ))</f>
        <v>83</v>
      </c>
      <c r="E89" s="14">
        <f>ROUND( $E$88 + $E$6, $E$7 - LOG( $E$8 ))</f>
        <v>44</v>
      </c>
      <c r="F89" s="14">
        <f>ROUND( $F$88 + $F$6, $F$7 - LOG( $F$8 ))</f>
        <v>101.4</v>
      </c>
      <c r="G89" s="14">
        <f>ROUND( $G$88 + $G$6, $G$7 - LOG( $G$8 ))</f>
        <v>78</v>
      </c>
      <c r="H89" s="14">
        <f>ROUND( $H$88 + $H$6, $H$7 - LOG( $H$8 ))</f>
        <v>109.2</v>
      </c>
      <c r="I89" s="14">
        <f>ROUND( $I$88 + $I$6, $I$7 - LOG( $I$8 ))</f>
        <v>93.6</v>
      </c>
      <c r="J89" s="14">
        <f>ROUND( $J$88 + $J$6, $J$7 - LOG( $J$8 ))</f>
        <v>4007</v>
      </c>
      <c r="K89" s="14">
        <f>ROUND( $K$88 + $K$6, $K$7 - LOG( $K$8 ))</f>
        <v>867</v>
      </c>
      <c r="L89" s="14">
        <f>ROUND( $L$88 + $L$6, $L$7 - LOG( $L$8 ))</f>
        <v>2515</v>
      </c>
      <c r="M89" s="14">
        <f>ROUND( $M$88 + $M$6, $M$7 - LOG( $M$8 ))</f>
        <v>2038</v>
      </c>
      <c r="N89" s="14">
        <f>ROUND( $N$88 + $N$6, $N$7 - LOG( $N$8 ))</f>
        <v>129.9</v>
      </c>
      <c r="O89" s="14">
        <f>ROUND( $O$88 + $O$6, $O$7 - LOG( $O$8 ))</f>
        <v>104.3</v>
      </c>
      <c r="P89" s="14">
        <f>ROUND( $P$88 + $P$6, $P$7 - LOG( $P$8 ))</f>
        <v>176</v>
      </c>
      <c r="Q89" s="14">
        <f>ROUND( $Q$88 + $Q$6, $Q$7 - LOG( $Q$8 ))</f>
        <v>148.19999999999999</v>
      </c>
      <c r="R89" s="14">
        <f>ROUND( $R$88 + $R$6, $R$7 - LOG( $R$8 ))</f>
        <v>150.19999999999999</v>
      </c>
      <c r="S89" s="14">
        <f>ROUND( $S$88 + $S$6, $S$7 - LOG( $S$8 ))</f>
        <v>218.6</v>
      </c>
      <c r="T89" s="14">
        <f>ROUND( $T$88 + $T$6, $T$7 - LOG( $T$8 ))</f>
        <v>3964</v>
      </c>
      <c r="U89" s="14">
        <f>ROUND( $U$88 + $U$6, $U$7 - LOG( $U$8 ))</f>
        <v>2631</v>
      </c>
      <c r="V89" s="14">
        <f>ROUND( $V$88 + $V$6, $V$7 - LOG( $V$8 ))</f>
        <v>3834</v>
      </c>
    </row>
    <row r="90" spans="2:22" x14ac:dyDescent="0.35">
      <c r="B90" s="14">
        <f>ROUND( $B$89 + $B$6, $B$7 - LOG( $B$8 ))</f>
        <v>116.5</v>
      </c>
      <c r="C90" s="14">
        <f>ROUND( $C$89 + $C$6, $C$7 - LOG( $C$8 ))</f>
        <v>68.7</v>
      </c>
      <c r="D90" s="14">
        <f>ROUND( $D$89 + $D$6, $D$7 - LOG( $D$8 ))</f>
        <v>84</v>
      </c>
      <c r="E90" s="14">
        <f>ROUND( $E$89 + $E$6, $E$7 - LOG( $E$8 ))</f>
        <v>44.5</v>
      </c>
      <c r="F90" s="14">
        <f>ROUND( $F$89 + $F$6, $F$7 - LOG( $F$8 ))</f>
        <v>102.7</v>
      </c>
      <c r="G90" s="14">
        <f>ROUND( $G$89 + $G$6, $G$7 - LOG( $G$8 ))</f>
        <v>79</v>
      </c>
      <c r="H90" s="14">
        <f>ROUND( $H$89 + $H$6, $H$7 - LOG( $H$8 ))</f>
        <v>110.6</v>
      </c>
      <c r="I90" s="14">
        <f>ROUND( $I$89 + $I$6, $I$7 - LOG( $I$8 ))</f>
        <v>94.8</v>
      </c>
      <c r="J90" s="14">
        <f>ROUND( $J$89 + $J$6, $J$7 - LOG( $J$8 ))</f>
        <v>4058</v>
      </c>
      <c r="K90" s="14">
        <f>ROUND( $K$89 + $K$6, $K$7 - LOG( $K$8 ))</f>
        <v>878</v>
      </c>
      <c r="L90" s="14">
        <f>ROUND( $L$89 + $L$6, $L$7 - LOG( $L$8 ))</f>
        <v>2547</v>
      </c>
      <c r="M90" s="14">
        <f>ROUND( $M$89 + $M$6, $M$7 - LOG( $M$8 ))</f>
        <v>2064</v>
      </c>
      <c r="N90" s="14">
        <f>ROUND( $N$89 + $N$6, $N$7 - LOG( $N$8 ))</f>
        <v>131.4</v>
      </c>
      <c r="O90" s="14">
        <f>ROUND( $O$89 + $O$6, $O$7 - LOG( $O$8 ))</f>
        <v>105.5</v>
      </c>
      <c r="P90" s="14">
        <f>ROUND( $P$89 + $P$6, $P$7 - LOG( $P$8 ))</f>
        <v>177.9</v>
      </c>
      <c r="Q90" s="14">
        <f>ROUND( $Q$89 + $Q$6, $Q$7 - LOG( $Q$8 ))</f>
        <v>150.1</v>
      </c>
      <c r="R90" s="14">
        <f>ROUND( $R$89 + $R$6, $R$7 - LOG( $R$8 ))</f>
        <v>152.1</v>
      </c>
      <c r="S90" s="14">
        <f>ROUND( $S$89 + $S$6, $S$7 - LOG( $S$8 ))</f>
        <v>221.3</v>
      </c>
      <c r="T90" s="14">
        <f>ROUND( $T$89 + $T$6, $T$7 - LOG( $T$8 ))</f>
        <v>4014</v>
      </c>
      <c r="U90" s="14">
        <f>ROUND( $U$89 + $U$6, $U$7 - LOG( $U$8 ))</f>
        <v>2664</v>
      </c>
      <c r="V90" s="14">
        <f>ROUND( $V$89 + $V$6, $V$7 - LOG( $V$8 ))</f>
        <v>3881</v>
      </c>
    </row>
    <row r="91" spans="2:22" x14ac:dyDescent="0.35">
      <c r="B91" s="14">
        <f>ROUND( $B$90 + $B$6, $B$7 - LOG( $B$8 ))</f>
        <v>117.9</v>
      </c>
      <c r="C91" s="14">
        <f>ROUND( $C$90 + $C$6, $C$7 - LOG( $C$8 ))</f>
        <v>69.5</v>
      </c>
      <c r="D91" s="14">
        <f>ROUND( $D$90 + $D$6, $D$7 - LOG( $D$8 ))</f>
        <v>85</v>
      </c>
      <c r="E91" s="14">
        <f>ROUND( $E$90 + $E$6, $E$7 - LOG( $E$8 ))</f>
        <v>45</v>
      </c>
      <c r="F91" s="14">
        <f>ROUND( $F$90 + $F$6, $F$7 - LOG( $F$8 ))</f>
        <v>104</v>
      </c>
      <c r="G91" s="14">
        <f>ROUND( $G$90 + $G$6, $G$7 - LOG( $G$8 ))</f>
        <v>80</v>
      </c>
      <c r="H91" s="14">
        <f>ROUND( $H$90 + $H$6, $H$7 - LOG( $H$8 ))</f>
        <v>112</v>
      </c>
      <c r="I91" s="14">
        <f>ROUND( $I$90 + $I$6, $I$7 - LOG( $I$8 ))</f>
        <v>96</v>
      </c>
      <c r="J91" s="14">
        <f>ROUND( $J$90 + $J$6, $J$7 - LOG( $J$8 ))</f>
        <v>4109</v>
      </c>
      <c r="K91" s="14">
        <f>ROUND( $K$90 + $K$6, $K$7 - LOG( $K$8 ))</f>
        <v>889</v>
      </c>
      <c r="L91" s="14">
        <f>ROUND( $L$90 + $L$6, $L$7 - LOG( $L$8 ))</f>
        <v>2579</v>
      </c>
      <c r="M91" s="14">
        <f>ROUND( $M$90 + $M$6, $M$7 - LOG( $M$8 ))</f>
        <v>2090</v>
      </c>
      <c r="N91" s="14">
        <f>ROUND( $N$90 + $N$6, $N$7 - LOG( $N$8 ))</f>
        <v>132.9</v>
      </c>
      <c r="O91" s="14">
        <f>ROUND( $O$90 + $O$6, $O$7 - LOG( $O$8 ))</f>
        <v>106.7</v>
      </c>
      <c r="P91" s="14">
        <f>ROUND( $P$90 + $P$6, $P$7 - LOG( $P$8 ))</f>
        <v>179.8</v>
      </c>
      <c r="Q91" s="14">
        <f>ROUND( $Q$90 + $Q$6, $Q$7 - LOG( $Q$8 ))</f>
        <v>152</v>
      </c>
      <c r="R91" s="14">
        <f>ROUND( $R$90 + $R$6, $R$7 - LOG( $R$8 ))</f>
        <v>154</v>
      </c>
      <c r="S91" s="14">
        <f>ROUND( $S$90 + $S$6, $S$7 - LOG( $S$8 ))</f>
        <v>224</v>
      </c>
      <c r="T91" s="14">
        <f>ROUND( $T$90 + $T$6, $T$7 - LOG( $T$8 ))</f>
        <v>4064</v>
      </c>
      <c r="U91" s="14">
        <f>ROUND( $U$90 + $U$6, $U$7 - LOG( $U$8 ))</f>
        <v>2697</v>
      </c>
      <c r="V91" s="14">
        <f>ROUND( $V$90 + $V$6, $V$7 - LOG( $V$8 ))</f>
        <v>3928</v>
      </c>
    </row>
    <row r="92" spans="2:22" x14ac:dyDescent="0.35">
      <c r="B92" s="14">
        <f>ROUND( $B$91 + $B$6, $B$7 - LOG( $B$8 ))</f>
        <v>119.3</v>
      </c>
      <c r="C92" s="14">
        <f>ROUND( $C$91 + $C$6, $C$7 - LOG( $C$8 ))</f>
        <v>70.3</v>
      </c>
      <c r="D92" s="14">
        <f>ROUND( $D$91 + $D$6, $D$7 - LOG( $D$8 ))</f>
        <v>86</v>
      </c>
      <c r="E92" s="14">
        <f>ROUND( $E$91 + $E$6, $E$7 - LOG( $E$8 ))</f>
        <v>45.5</v>
      </c>
      <c r="F92" s="14">
        <f>ROUND( $F$91 + $F$6, $F$7 - LOG( $F$8 ))</f>
        <v>105.3</v>
      </c>
      <c r="G92" s="14">
        <f>ROUND( $G$91 + $G$6, $G$7 - LOG( $G$8 ))</f>
        <v>81</v>
      </c>
      <c r="H92" s="14">
        <f>ROUND( $H$91 + $H$6, $H$7 - LOG( $H$8 ))</f>
        <v>113.4</v>
      </c>
      <c r="I92" s="14">
        <f>ROUND( $I$91 + $I$6, $I$7 - LOG( $I$8 ))</f>
        <v>97.2</v>
      </c>
      <c r="J92" s="14">
        <f>ROUND( $J$91 + $J$6, $J$7 - LOG( $J$8 ))</f>
        <v>4160</v>
      </c>
      <c r="K92" s="14">
        <f>ROUND( $K$91 + $K$6, $K$7 - LOG( $K$8 ))</f>
        <v>900</v>
      </c>
      <c r="L92" s="14">
        <f>ROUND( $L$91 + $L$6, $L$7 - LOG( $L$8 ))</f>
        <v>2611</v>
      </c>
      <c r="M92" s="14">
        <f>ROUND( $M$91 + $M$6, $M$7 - LOG( $M$8 ))</f>
        <v>2116</v>
      </c>
      <c r="N92" s="14">
        <f>ROUND( $N$91 + $N$6, $N$7 - LOG( $N$8 ))</f>
        <v>134.4</v>
      </c>
      <c r="O92" s="14">
        <f>ROUND( $O$91 + $O$6, $O$7 - LOG( $O$8 ))</f>
        <v>107.9</v>
      </c>
      <c r="P92" s="14">
        <f>ROUND( $P$91 + $P$6, $P$7 - LOG( $P$8 ))</f>
        <v>181.7</v>
      </c>
      <c r="Q92" s="14">
        <f>ROUND( $Q$91 + $Q$6, $Q$7 - LOG( $Q$8 ))</f>
        <v>153.9</v>
      </c>
      <c r="R92" s="14">
        <f>ROUND( $R$91 + $R$6, $R$7 - LOG( $R$8 ))</f>
        <v>155.9</v>
      </c>
      <c r="S92" s="14">
        <f>ROUND( $S$91 + $S$6, $S$7 - LOG( $S$8 ))</f>
        <v>226.7</v>
      </c>
      <c r="T92" s="14">
        <f>ROUND( $T$91 + $T$6, $T$7 - LOG( $T$8 ))</f>
        <v>4114</v>
      </c>
      <c r="U92" s="14">
        <f>ROUND( $U$91 + $U$6, $U$7 - LOG( $U$8 ))</f>
        <v>2730</v>
      </c>
      <c r="V92" s="14">
        <f>ROUND( $V$91 + $V$6, $V$7 - LOG( $V$8 ))</f>
        <v>3975</v>
      </c>
    </row>
    <row r="93" spans="2:22" x14ac:dyDescent="0.35">
      <c r="B93" s="14">
        <f>ROUND( $B$92 + $B$6, $B$7 - LOG( $B$8 ))</f>
        <v>120.7</v>
      </c>
      <c r="C93" s="14">
        <f>ROUND( $C$92 + $C$6, $C$7 - LOG( $C$8 ))</f>
        <v>71.099999999999994</v>
      </c>
      <c r="D93" s="14">
        <f>ROUND( $D$92 + $D$6, $D$7 - LOG( $D$8 ))</f>
        <v>87</v>
      </c>
      <c r="E93" s="14">
        <f>ROUND( $E$92 + $E$6, $E$7 - LOG( $E$8 ))</f>
        <v>46</v>
      </c>
      <c r="F93" s="14">
        <f>ROUND( $F$92 + $F$6, $F$7 - LOG( $F$8 ))</f>
        <v>106.6</v>
      </c>
      <c r="G93" s="14">
        <f>ROUND( $G$92 + $G$6, $G$7 - LOG( $G$8 ))</f>
        <v>82</v>
      </c>
      <c r="H93" s="14">
        <f>ROUND( $H$92 + $H$6, $H$7 - LOG( $H$8 ))</f>
        <v>114.8</v>
      </c>
      <c r="I93" s="14">
        <f>ROUND( $I$92 + $I$6, $I$7 - LOG( $I$8 ))</f>
        <v>98.4</v>
      </c>
      <c r="J93" s="14">
        <f>ROUND( $J$92 + $J$6, $J$7 - LOG( $J$8 ))</f>
        <v>4211</v>
      </c>
      <c r="K93" s="14">
        <f>ROUND( $K$92 + $K$6, $K$7 - LOG( $K$8 ))</f>
        <v>911</v>
      </c>
      <c r="L93" s="14">
        <f>ROUND( $L$92 + $L$6, $L$7 - LOG( $L$8 ))</f>
        <v>2643</v>
      </c>
      <c r="M93" s="14">
        <f>ROUND( $M$92 + $M$6, $M$7 - LOG( $M$8 ))</f>
        <v>2142</v>
      </c>
      <c r="N93" s="14">
        <f>ROUND( $N$92 + $N$6, $N$7 - LOG( $N$8 ))</f>
        <v>135.9</v>
      </c>
      <c r="O93" s="14">
        <f>ROUND( $O$92 + $O$6, $O$7 - LOG( $O$8 ))</f>
        <v>109.1</v>
      </c>
      <c r="P93" s="14">
        <f>ROUND( $P$92 + $P$6, $P$7 - LOG( $P$8 ))</f>
        <v>183.6</v>
      </c>
      <c r="Q93" s="14">
        <f>ROUND( $Q$92 + $Q$6, $Q$7 - LOG( $Q$8 ))</f>
        <v>155.80000000000001</v>
      </c>
      <c r="R93" s="14">
        <f>ROUND( $R$92 + $R$6, $R$7 - LOG( $R$8 ))</f>
        <v>157.80000000000001</v>
      </c>
      <c r="S93" s="14">
        <f>ROUND( $S$92 + $S$6, $S$7 - LOG( $S$8 ))</f>
        <v>229.4</v>
      </c>
      <c r="T93" s="14">
        <f>ROUND( $T$92 + $T$6, $T$7 - LOG( $T$8 ))</f>
        <v>4164</v>
      </c>
      <c r="U93" s="14">
        <f>ROUND( $U$92 + $U$6, $U$7 - LOG( $U$8 ))</f>
        <v>2763</v>
      </c>
      <c r="V93" s="14">
        <f>ROUND( $V$92 + $V$6, $V$7 - LOG( $V$8 ))</f>
        <v>4022</v>
      </c>
    </row>
    <row r="94" spans="2:22" x14ac:dyDescent="0.35">
      <c r="B94" s="14">
        <f>ROUND( $B$93 + $B$6, $B$7 - LOG( $B$8 ))</f>
        <v>122.1</v>
      </c>
      <c r="C94" s="14">
        <f>ROUND( $C$93 + $C$6, $C$7 - LOG( $C$8 ))</f>
        <v>71.900000000000006</v>
      </c>
      <c r="D94" s="14">
        <f>ROUND( $D$93 + $D$6, $D$7 - LOG( $D$8 ))</f>
        <v>88</v>
      </c>
      <c r="E94" s="14">
        <f>ROUND( $E$93 + $E$6, $E$7 - LOG( $E$8 ))</f>
        <v>46.5</v>
      </c>
      <c r="F94" s="14">
        <f>ROUND( $F$93 + $F$6, $F$7 - LOG( $F$8 ))</f>
        <v>107.9</v>
      </c>
      <c r="G94" s="14">
        <f>ROUND( $G$93 + $G$6, $G$7 - LOG( $G$8 ))</f>
        <v>83</v>
      </c>
      <c r="H94" s="14">
        <f>ROUND( $H$93 + $H$6, $H$7 - LOG( $H$8 ))</f>
        <v>116.2</v>
      </c>
      <c r="I94" s="14">
        <f>ROUND( $I$93 + $I$6, $I$7 - LOG( $I$8 ))</f>
        <v>99.6</v>
      </c>
      <c r="J94" s="14">
        <f>ROUND( $J$93 + $J$6, $J$7 - LOG( $J$8 ))</f>
        <v>4262</v>
      </c>
      <c r="K94" s="14">
        <f>ROUND( $K$93 + $K$6, $K$7 - LOG( $K$8 ))</f>
        <v>922</v>
      </c>
      <c r="L94" s="14">
        <f>ROUND( $L$93 + $L$6, $L$7 - LOG( $L$8 ))</f>
        <v>2675</v>
      </c>
      <c r="M94" s="14">
        <f>ROUND( $M$93 + $M$6, $M$7 - LOG( $M$8 ))</f>
        <v>2168</v>
      </c>
      <c r="N94" s="14">
        <f>ROUND( $N$93 + $N$6, $N$7 - LOG( $N$8 ))</f>
        <v>137.4</v>
      </c>
      <c r="O94" s="14">
        <f>ROUND( $O$93 + $O$6, $O$7 - LOG( $O$8 ))</f>
        <v>110.3</v>
      </c>
      <c r="P94" s="14">
        <f>ROUND( $P$93 + $P$6, $P$7 - LOG( $P$8 ))</f>
        <v>185.5</v>
      </c>
      <c r="Q94" s="14">
        <f>ROUND( $Q$93 + $Q$6, $Q$7 - LOG( $Q$8 ))</f>
        <v>157.69999999999999</v>
      </c>
      <c r="R94" s="14">
        <f>ROUND( $R$93 + $R$6, $R$7 - LOG( $R$8 ))</f>
        <v>159.69999999999999</v>
      </c>
      <c r="S94" s="14">
        <f>ROUND( $S$93 + $S$6, $S$7 - LOG( $S$8 ))</f>
        <v>232.1</v>
      </c>
      <c r="T94" s="14">
        <f>ROUND( $T$93 + $T$6, $T$7 - LOG( $T$8 ))</f>
        <v>4214</v>
      </c>
      <c r="U94" s="14">
        <f>ROUND( $U$93 + $U$6, $U$7 - LOG( $U$8 ))</f>
        <v>2796</v>
      </c>
      <c r="V94" s="14">
        <f>ROUND( $V$93 + $V$6, $V$7 - LOG( $V$8 ))</f>
        <v>4069</v>
      </c>
    </row>
    <row r="95" spans="2:22" x14ac:dyDescent="0.35">
      <c r="B95" s="14">
        <f>ROUND( $B$94 + $B$6, $B$7 - LOG( $B$8 ))</f>
        <v>123.5</v>
      </c>
      <c r="C95" s="14">
        <f>ROUND( $C$94 + $C$6, $C$7 - LOG( $C$8 ))</f>
        <v>72.7</v>
      </c>
      <c r="D95" s="14">
        <f>ROUND( $D$94 + $D$6, $D$7 - LOG( $D$8 ))</f>
        <v>89</v>
      </c>
      <c r="E95" s="14">
        <f>ROUND( $E$94 + $E$6, $E$7 - LOG( $E$8 ))</f>
        <v>47</v>
      </c>
      <c r="F95" s="14">
        <f>ROUND( $F$94 + $F$6, $F$7 - LOG( $F$8 ))</f>
        <v>109.2</v>
      </c>
      <c r="G95" s="14">
        <f>ROUND( $G$94 + $G$6, $G$7 - LOG( $G$8 ))</f>
        <v>84</v>
      </c>
      <c r="H95" s="14">
        <f>ROUND( $H$94 + $H$6, $H$7 - LOG( $H$8 ))</f>
        <v>117.6</v>
      </c>
      <c r="I95" s="14">
        <f>ROUND( $I$94 + $I$6, $I$7 - LOG( $I$8 ))</f>
        <v>100.8</v>
      </c>
      <c r="J95" s="14">
        <f>ROUND( $J$94 + $J$6, $J$7 - LOG( $J$8 ))</f>
        <v>4313</v>
      </c>
      <c r="K95" s="14">
        <f>ROUND( $K$94 + $K$6, $K$7 - LOG( $K$8 ))</f>
        <v>933</v>
      </c>
      <c r="L95" s="14">
        <f>ROUND( $L$94 + $L$6, $L$7 - LOG( $L$8 ))</f>
        <v>2707</v>
      </c>
      <c r="M95" s="14">
        <f>ROUND( $M$94 + $M$6, $M$7 - LOG( $M$8 ))</f>
        <v>2194</v>
      </c>
      <c r="N95" s="14">
        <f>ROUND( $N$94 + $N$6, $N$7 - LOG( $N$8 ))</f>
        <v>138.9</v>
      </c>
      <c r="O95" s="14">
        <f>ROUND( $O$94 + $O$6, $O$7 - LOG( $O$8 ))</f>
        <v>111.5</v>
      </c>
      <c r="P95" s="14">
        <f>ROUND( $P$94 + $P$6, $P$7 - LOG( $P$8 ))</f>
        <v>187.4</v>
      </c>
      <c r="Q95" s="14">
        <f>ROUND( $Q$94 + $Q$6, $Q$7 - LOG( $Q$8 ))</f>
        <v>159.6</v>
      </c>
      <c r="R95" s="14">
        <f>ROUND( $R$94 + $R$6, $R$7 - LOG( $R$8 ))</f>
        <v>161.6</v>
      </c>
      <c r="S95" s="14">
        <f>ROUND( $S$94 + $S$6, $S$7 - LOG( $S$8 ))</f>
        <v>234.8</v>
      </c>
      <c r="T95" s="14">
        <f>ROUND( $T$94 + $T$6, $T$7 - LOG( $T$8 ))</f>
        <v>4264</v>
      </c>
      <c r="U95" s="14">
        <f>ROUND( $U$94 + $U$6, $U$7 - LOG( $U$8 ))</f>
        <v>2829</v>
      </c>
      <c r="V95" s="14">
        <f>ROUND( $V$94 + $V$6, $V$7 - LOG( $V$8 ))</f>
        <v>4116</v>
      </c>
    </row>
    <row r="96" spans="2:22" x14ac:dyDescent="0.35">
      <c r="B96" s="14">
        <f>ROUND( $B$95 + $B$6, $B$7 - LOG( $B$8 ))</f>
        <v>124.9</v>
      </c>
      <c r="C96" s="14">
        <f>ROUND( $C$95 + $C$6, $C$7 - LOG( $C$8 ))</f>
        <v>73.5</v>
      </c>
      <c r="D96" s="14">
        <f>ROUND( $D$95 + $D$6, $D$7 - LOG( $D$8 ))</f>
        <v>90</v>
      </c>
      <c r="E96" s="14">
        <f>ROUND( $E$95 + $E$6, $E$7 - LOG( $E$8 ))</f>
        <v>47.5</v>
      </c>
      <c r="F96" s="14">
        <f>ROUND( $F$95 + $F$6, $F$7 - LOG( $F$8 ))</f>
        <v>110.5</v>
      </c>
      <c r="G96" s="14">
        <f>ROUND( $G$95 + $G$6, $G$7 - LOG( $G$8 ))</f>
        <v>85</v>
      </c>
      <c r="H96" s="14">
        <f>ROUND( $H$95 + $H$6, $H$7 - LOG( $H$8 ))</f>
        <v>119</v>
      </c>
      <c r="I96" s="14">
        <f>ROUND( $I$95 + $I$6, $I$7 - LOG( $I$8 ))</f>
        <v>102</v>
      </c>
      <c r="J96" s="14">
        <f>ROUND( $J$95 + $J$6, $J$7 - LOG( $J$8 ))</f>
        <v>4364</v>
      </c>
      <c r="K96" s="14">
        <f>ROUND( $K$95 + $K$6, $K$7 - LOG( $K$8 ))</f>
        <v>944</v>
      </c>
      <c r="L96" s="14">
        <f>ROUND( $L$95 + $L$6, $L$7 - LOG( $L$8 ))</f>
        <v>2739</v>
      </c>
      <c r="M96" s="14">
        <f>ROUND( $M$95 + $M$6, $M$7 - LOG( $M$8 ))</f>
        <v>2220</v>
      </c>
      <c r="N96" s="14">
        <f>ROUND( $N$95 + $N$6, $N$7 - LOG( $N$8 ))</f>
        <v>140.4</v>
      </c>
      <c r="O96" s="14">
        <f>ROUND( $O$95 + $O$6, $O$7 - LOG( $O$8 ))</f>
        <v>112.7</v>
      </c>
      <c r="P96" s="14">
        <f>ROUND( $P$95 + $P$6, $P$7 - LOG( $P$8 ))</f>
        <v>189.3</v>
      </c>
      <c r="Q96" s="14">
        <f>ROUND( $Q$95 + $Q$6, $Q$7 - LOG( $Q$8 ))</f>
        <v>161.5</v>
      </c>
      <c r="R96" s="14">
        <f>ROUND( $R$95 + $R$6, $R$7 - LOG( $R$8 ))</f>
        <v>163.5</v>
      </c>
      <c r="S96" s="14">
        <f>ROUND( $S$95 + $S$6, $S$7 - LOG( $S$8 ))</f>
        <v>237.5</v>
      </c>
      <c r="T96" s="14">
        <f>ROUND( $T$95 + $T$6, $T$7 - LOG( $T$8 ))</f>
        <v>4314</v>
      </c>
      <c r="U96" s="14">
        <f>ROUND( $U$95 + $U$6, $U$7 - LOG( $U$8 ))</f>
        <v>2862</v>
      </c>
      <c r="V96" s="14">
        <f>ROUND( $V$95 + $V$6, $V$7 - LOG( $V$8 ))</f>
        <v>4163</v>
      </c>
    </row>
    <row r="97" spans="2:22" x14ac:dyDescent="0.35">
      <c r="B97" s="14">
        <f>ROUND( $B$96 + $B$6, $B$7 - LOG( $B$8 ))</f>
        <v>126.3</v>
      </c>
      <c r="C97" s="14">
        <f>ROUND( $C$96 + $C$6, $C$7 - LOG( $C$8 ))</f>
        <v>74.3</v>
      </c>
      <c r="D97" s="14">
        <f>ROUND( $D$96 + $D$6, $D$7 - LOG( $D$8 ))</f>
        <v>91</v>
      </c>
      <c r="E97" s="14">
        <f>ROUND( $E$96 + $E$6, $E$7 - LOG( $E$8 ))</f>
        <v>48</v>
      </c>
      <c r="F97" s="14">
        <f>ROUND( $F$96 + $F$6, $F$7 - LOG( $F$8 ))</f>
        <v>111.8</v>
      </c>
      <c r="G97" s="14">
        <f>ROUND( $G$96 + $G$6, $G$7 - LOG( $G$8 ))</f>
        <v>86</v>
      </c>
      <c r="H97" s="14">
        <f>ROUND( $H$96 + $H$6, $H$7 - LOG( $H$8 ))</f>
        <v>120.4</v>
      </c>
      <c r="I97" s="14">
        <f>ROUND( $I$96 + $I$6, $I$7 - LOG( $I$8 ))</f>
        <v>103.2</v>
      </c>
      <c r="J97" s="14">
        <f>ROUND( $J$96 + $J$6, $J$7 - LOG( $J$8 ))</f>
        <v>4415</v>
      </c>
      <c r="K97" s="14">
        <f>ROUND( $K$96 + $K$6, $K$7 - LOG( $K$8 ))</f>
        <v>955</v>
      </c>
      <c r="L97" s="14">
        <f>ROUND( $L$96 + $L$6, $L$7 - LOG( $L$8 ))</f>
        <v>2771</v>
      </c>
      <c r="M97" s="14">
        <f>ROUND( $M$96 + $M$6, $M$7 - LOG( $M$8 ))</f>
        <v>2246</v>
      </c>
      <c r="N97" s="14">
        <f>ROUND( $N$96 + $N$6, $N$7 - LOG( $N$8 ))</f>
        <v>141.9</v>
      </c>
      <c r="O97" s="14">
        <f>ROUND( $O$96 + $O$6, $O$7 - LOG( $O$8 ))</f>
        <v>113.9</v>
      </c>
      <c r="P97" s="14">
        <f>ROUND( $P$96 + $P$6, $P$7 - LOG( $P$8 ))</f>
        <v>191.2</v>
      </c>
      <c r="Q97" s="14">
        <f>ROUND( $Q$96 + $Q$6, $Q$7 - LOG( $Q$8 ))</f>
        <v>163.4</v>
      </c>
      <c r="R97" s="14">
        <f>ROUND( $R$96 + $R$6, $R$7 - LOG( $R$8 ))</f>
        <v>165.4</v>
      </c>
      <c r="S97" s="14">
        <f>ROUND( $S$96 + $S$6, $S$7 - LOG( $S$8 ))</f>
        <v>240.2</v>
      </c>
      <c r="T97" s="14">
        <f>ROUND( $T$96 + $T$6, $T$7 - LOG( $T$8 ))</f>
        <v>4364</v>
      </c>
      <c r="U97" s="14">
        <f>ROUND( $U$96 + $U$6, $U$7 - LOG( $U$8 ))</f>
        <v>2895</v>
      </c>
      <c r="V97" s="14">
        <f>ROUND( $V$96 + $V$6, $V$7 - LOG( $V$8 ))</f>
        <v>4210</v>
      </c>
    </row>
    <row r="98" spans="2:22" x14ac:dyDescent="0.35">
      <c r="B98" s="14">
        <f>ROUND( $B$97 + $B$6, $B$7 - LOG( $B$8 ))</f>
        <v>127.7</v>
      </c>
      <c r="C98" s="14">
        <f>ROUND( $C$97 + $C$6, $C$7 - LOG( $C$8 ))</f>
        <v>75.099999999999994</v>
      </c>
      <c r="D98" s="14">
        <f>ROUND( $D$97 + $D$6, $D$7 - LOG( $D$8 ))</f>
        <v>92</v>
      </c>
      <c r="E98" s="14">
        <f>ROUND( $E$97 + $E$6, $E$7 - LOG( $E$8 ))</f>
        <v>48.5</v>
      </c>
      <c r="F98" s="14">
        <f>ROUND( $F$97 + $F$6, $F$7 - LOG( $F$8 ))</f>
        <v>113.1</v>
      </c>
      <c r="G98" s="14">
        <f>ROUND( $G$97 + $G$6, $G$7 - LOG( $G$8 ))</f>
        <v>87</v>
      </c>
      <c r="H98" s="14">
        <f>ROUND( $H$97 + $H$6, $H$7 - LOG( $H$8 ))</f>
        <v>121.8</v>
      </c>
      <c r="I98" s="14">
        <f>ROUND( $I$97 + $I$6, $I$7 - LOG( $I$8 ))</f>
        <v>104.4</v>
      </c>
      <c r="J98" s="14">
        <f>ROUND( $J$97 + $J$6, $J$7 - LOG( $J$8 ))</f>
        <v>4466</v>
      </c>
      <c r="K98" s="14">
        <f>ROUND( $K$97 + $K$6, $K$7 - LOG( $K$8 ))</f>
        <v>966</v>
      </c>
      <c r="L98" s="14">
        <f>ROUND( $L$97 + $L$6, $L$7 - LOG( $L$8 ))</f>
        <v>2803</v>
      </c>
      <c r="M98" s="14">
        <f>ROUND( $M$97 + $M$6, $M$7 - LOG( $M$8 ))</f>
        <v>2272</v>
      </c>
      <c r="N98" s="14">
        <f>ROUND( $N$97 + $N$6, $N$7 - LOG( $N$8 ))</f>
        <v>143.4</v>
      </c>
      <c r="O98" s="14">
        <f>ROUND( $O$97 + $O$6, $O$7 - LOG( $O$8 ))</f>
        <v>115.1</v>
      </c>
      <c r="P98" s="14">
        <f>ROUND( $P$97 + $P$6, $P$7 - LOG( $P$8 ))</f>
        <v>193.1</v>
      </c>
      <c r="Q98" s="14">
        <f>ROUND( $Q$97 + $Q$6, $Q$7 - LOG( $Q$8 ))</f>
        <v>165.3</v>
      </c>
      <c r="R98" s="14">
        <f>ROUND( $R$97 + $R$6, $R$7 - LOG( $R$8 ))</f>
        <v>167.3</v>
      </c>
      <c r="S98" s="14">
        <f>ROUND( $S$97 + $S$6, $S$7 - LOG( $S$8 ))</f>
        <v>242.9</v>
      </c>
      <c r="T98" s="14">
        <f>ROUND( $T$97 + $T$6, $T$7 - LOG( $T$8 ))</f>
        <v>4414</v>
      </c>
      <c r="U98" s="14">
        <f>ROUND( $U$97 + $U$6, $U$7 - LOG( $U$8 ))</f>
        <v>2928</v>
      </c>
      <c r="V98" s="14">
        <f>ROUND( $V$97 + $V$6, $V$7 - LOG( $V$8 ))</f>
        <v>4257</v>
      </c>
    </row>
    <row r="99" spans="2:22" x14ac:dyDescent="0.35">
      <c r="B99" s="14">
        <f>ROUND( $B$98 + $B$6, $B$7 - LOG( $B$8 ))</f>
        <v>129.1</v>
      </c>
      <c r="C99" s="14">
        <f>ROUND( $C$98 + $C$6, $C$7 - LOG( $C$8 ))</f>
        <v>75.900000000000006</v>
      </c>
      <c r="D99" s="14">
        <f>ROUND( $D$98 + $D$6, $D$7 - LOG( $D$8 ))</f>
        <v>93</v>
      </c>
      <c r="E99" s="14">
        <f>ROUND( $E$98 + $E$6, $E$7 - LOG( $E$8 ))</f>
        <v>49</v>
      </c>
      <c r="F99" s="14">
        <f>ROUND( $F$98 + $F$6, $F$7 - LOG( $F$8 ))</f>
        <v>114.4</v>
      </c>
      <c r="G99" s="14">
        <f>ROUND( $G$98 + $G$6, $G$7 - LOG( $G$8 ))</f>
        <v>88</v>
      </c>
      <c r="H99" s="14">
        <f>ROUND( $H$98 + $H$6, $H$7 - LOG( $H$8 ))</f>
        <v>123.2</v>
      </c>
      <c r="I99" s="14">
        <f>ROUND( $I$98 + $I$6, $I$7 - LOG( $I$8 ))</f>
        <v>105.6</v>
      </c>
      <c r="J99" s="14">
        <f>ROUND( $J$98 + $J$6, $J$7 - LOG( $J$8 ))</f>
        <v>4517</v>
      </c>
      <c r="K99" s="14">
        <f>ROUND( $K$98 + $K$6, $K$7 - LOG( $K$8 ))</f>
        <v>977</v>
      </c>
      <c r="L99" s="14">
        <f>ROUND( $L$98 + $L$6, $L$7 - LOG( $L$8 ))</f>
        <v>2835</v>
      </c>
      <c r="M99" s="14">
        <f>ROUND( $M$98 + $M$6, $M$7 - LOG( $M$8 ))</f>
        <v>2298</v>
      </c>
      <c r="N99" s="14">
        <f>ROUND( $N$98 + $N$6, $N$7 - LOG( $N$8 ))</f>
        <v>144.9</v>
      </c>
      <c r="O99" s="14">
        <f>ROUND( $O$98 + $O$6, $O$7 - LOG( $O$8 ))</f>
        <v>116.3</v>
      </c>
      <c r="P99" s="14">
        <f>ROUND( $P$98 + $P$6, $P$7 - LOG( $P$8 ))</f>
        <v>195</v>
      </c>
      <c r="Q99" s="14">
        <f>ROUND( $Q$98 + $Q$6, $Q$7 - LOG( $Q$8 ))</f>
        <v>167.2</v>
      </c>
      <c r="R99" s="14">
        <f>ROUND( $R$98 + $R$6, $R$7 - LOG( $R$8 ))</f>
        <v>169.2</v>
      </c>
      <c r="S99" s="14">
        <f>ROUND( $S$98 + $S$6, $S$7 - LOG( $S$8 ))</f>
        <v>245.6</v>
      </c>
      <c r="T99" s="14">
        <f>ROUND( $T$98 + $T$6, $T$7 - LOG( $T$8 ))</f>
        <v>4464</v>
      </c>
      <c r="U99" s="14">
        <f>ROUND( $U$98 + $U$6, $U$7 - LOG( $U$8 ))</f>
        <v>2961</v>
      </c>
      <c r="V99" s="14">
        <f>ROUND( $V$98 + $V$6, $V$7 - LOG( $V$8 ))</f>
        <v>4304</v>
      </c>
    </row>
    <row r="100" spans="2:22" x14ac:dyDescent="0.35">
      <c r="B100" s="14">
        <f>ROUND( $B$99 + $B$6, $B$7 - LOG( $B$8 ))</f>
        <v>130.5</v>
      </c>
      <c r="C100" s="14">
        <f>ROUND( $C$99 + $C$6, $C$7 - LOG( $C$8 ))</f>
        <v>76.7</v>
      </c>
      <c r="D100" s="14">
        <f>ROUND( $D$99 + $D$6, $D$7 - LOG( $D$8 ))</f>
        <v>94</v>
      </c>
      <c r="E100" s="14">
        <f>ROUND( $E$99 + $E$6, $E$7 - LOG( $E$8 ))</f>
        <v>49.5</v>
      </c>
      <c r="F100" s="14">
        <f>ROUND( $F$99 + $F$6, $F$7 - LOG( $F$8 ))</f>
        <v>115.7</v>
      </c>
      <c r="G100" s="14">
        <f>ROUND( $G$99 + $G$6, $G$7 - LOG( $G$8 ))</f>
        <v>89</v>
      </c>
      <c r="H100" s="14">
        <f>ROUND( $H$99 + $H$6, $H$7 - LOG( $H$8 ))</f>
        <v>124.6</v>
      </c>
      <c r="I100" s="14">
        <f>ROUND( $I$99 + $I$6, $I$7 - LOG( $I$8 ))</f>
        <v>106.8</v>
      </c>
      <c r="J100" s="14">
        <f>ROUND( $J$99 + $J$6, $J$7 - LOG( $J$8 ))</f>
        <v>4568</v>
      </c>
      <c r="K100" s="14">
        <f>ROUND( $K$99 + $K$6, $K$7 - LOG( $K$8 ))</f>
        <v>988</v>
      </c>
      <c r="L100" s="14">
        <f>ROUND( $L$99 + $L$6, $L$7 - LOG( $L$8 ))</f>
        <v>2867</v>
      </c>
      <c r="M100" s="14">
        <f>ROUND( $M$99 + $M$6, $M$7 - LOG( $M$8 ))</f>
        <v>2324</v>
      </c>
      <c r="N100" s="14">
        <f>ROUND( $N$99 + $N$6, $N$7 - LOG( $N$8 ))</f>
        <v>146.4</v>
      </c>
      <c r="O100" s="14">
        <f>ROUND( $O$99 + $O$6, $O$7 - LOG( $O$8 ))</f>
        <v>117.5</v>
      </c>
      <c r="P100" s="14">
        <f>ROUND( $P$99 + $P$6, $P$7 - LOG( $P$8 ))</f>
        <v>196.9</v>
      </c>
      <c r="Q100" s="14">
        <f>ROUND( $Q$99 + $Q$6, $Q$7 - LOG( $Q$8 ))</f>
        <v>169.1</v>
      </c>
      <c r="R100" s="14">
        <f>ROUND( $R$99 + $R$6, $R$7 - LOG( $R$8 ))</f>
        <v>171.1</v>
      </c>
      <c r="S100" s="14">
        <f>ROUND( $S$99 + $S$6, $S$7 - LOG( $S$8 ))</f>
        <v>248.3</v>
      </c>
      <c r="T100" s="14">
        <f>ROUND( $T$99 + $T$6, $T$7 - LOG( $T$8 ))</f>
        <v>4514</v>
      </c>
      <c r="U100" s="14">
        <f>ROUND( $U$99 + $U$6, $U$7 - LOG( $U$8 ))</f>
        <v>2994</v>
      </c>
      <c r="V100" s="14">
        <f>ROUND( $V$99 + $V$6, $V$7 - LOG( $V$8 ))</f>
        <v>4351</v>
      </c>
    </row>
    <row r="101" spans="2:22" x14ac:dyDescent="0.35">
      <c r="B101" s="14">
        <f>ROUND( $B$100 + $B$6, $B$7 - LOG( $B$8 ))</f>
        <v>131.9</v>
      </c>
      <c r="C101" s="14">
        <f>ROUND( $C$100 + $C$6, $C$7 - LOG( $C$8 ))</f>
        <v>77.5</v>
      </c>
      <c r="D101" s="14">
        <f>ROUND( $D$100 + $D$6, $D$7 - LOG( $D$8 ))</f>
        <v>95</v>
      </c>
      <c r="E101" s="14">
        <f>ROUND( $E$100 + $E$6, $E$7 - LOG( $E$8 ))</f>
        <v>50</v>
      </c>
      <c r="F101" s="14">
        <f>ROUND( $F$100 + $F$6, $F$7 - LOG( $F$8 ))</f>
        <v>117</v>
      </c>
      <c r="G101" s="14">
        <f>ROUND( $G$100 + $G$6, $G$7 - LOG( $G$8 ))</f>
        <v>90</v>
      </c>
      <c r="H101" s="14">
        <f>ROUND( $H$100 + $H$6, $H$7 - LOG( $H$8 ))</f>
        <v>126</v>
      </c>
      <c r="I101" s="14">
        <f>ROUND( $I$100 + $I$6, $I$7 - LOG( $I$8 ))</f>
        <v>108</v>
      </c>
      <c r="J101" s="14">
        <f>ROUND( $J$100 + $J$6, $J$7 - LOG( $J$8 ))</f>
        <v>4619</v>
      </c>
      <c r="K101" s="14">
        <f>ROUND( $K$100 + $K$6, $K$7 - LOG( $K$8 ))</f>
        <v>999</v>
      </c>
      <c r="L101" s="14">
        <f>ROUND( $L$100 + $L$6, $L$7 - LOG( $L$8 ))</f>
        <v>2899</v>
      </c>
      <c r="M101" s="14">
        <f>ROUND( $M$100 + $M$6, $M$7 - LOG( $M$8 ))</f>
        <v>2350</v>
      </c>
      <c r="N101" s="14">
        <f>ROUND( $N$100 + $N$6, $N$7 - LOG( $N$8 ))</f>
        <v>147.9</v>
      </c>
      <c r="O101" s="14">
        <f>ROUND( $O$100 + $O$6, $O$7 - LOG( $O$8 ))</f>
        <v>118.7</v>
      </c>
      <c r="P101" s="14">
        <f>ROUND( $P$100 + $P$6, $P$7 - LOG( $P$8 ))</f>
        <v>198.8</v>
      </c>
      <c r="Q101" s="14">
        <f>ROUND( $Q$100 + $Q$6, $Q$7 - LOG( $Q$8 ))</f>
        <v>171</v>
      </c>
      <c r="R101" s="14">
        <f>ROUND( $R$100 + $R$6, $R$7 - LOG( $R$8 ))</f>
        <v>173</v>
      </c>
      <c r="S101" s="14">
        <f>ROUND( $S$100 + $S$6, $S$7 - LOG( $S$8 ))</f>
        <v>251</v>
      </c>
      <c r="T101" s="14">
        <f>ROUND( $T$100 + $T$6, $T$7 - LOG( $T$8 ))</f>
        <v>4564</v>
      </c>
      <c r="U101" s="14">
        <f>ROUND( $U$100 + $U$6, $U$7 - LOG( $U$8 ))</f>
        <v>3027</v>
      </c>
      <c r="V101" s="14">
        <f>ROUND( $V$100 + $V$6, $V$7 - LOG( $V$8 ))</f>
        <v>4398</v>
      </c>
    </row>
    <row r="102" spans="2:22" x14ac:dyDescent="0.35">
      <c r="B102" s="14">
        <f>ROUND( $B$101 + $B$6, $B$7 - LOG( $B$8 ))</f>
        <v>133.30000000000001</v>
      </c>
      <c r="C102" s="14">
        <f>ROUND( $C$101 + $C$6, $C$7 - LOG( $C$8 ))</f>
        <v>78.3</v>
      </c>
      <c r="D102" s="14">
        <f>ROUND( $D$101 + $D$6, $D$7 - LOG( $D$8 ))</f>
        <v>96</v>
      </c>
      <c r="E102" s="14">
        <f>ROUND( $E$101 + $E$6, $E$7 - LOG( $E$8 ))</f>
        <v>50.5</v>
      </c>
      <c r="F102" s="14">
        <f>ROUND( $F$101 + $F$6, $F$7 - LOG( $F$8 ))</f>
        <v>118.3</v>
      </c>
      <c r="G102" s="14">
        <f>ROUND( $G$101 + $G$6, $G$7 - LOG( $G$8 ))</f>
        <v>91</v>
      </c>
      <c r="H102" s="14">
        <f>ROUND( $H$101 + $H$6, $H$7 - LOG( $H$8 ))</f>
        <v>127.4</v>
      </c>
      <c r="I102" s="14">
        <f>ROUND( $I$101 + $I$6, $I$7 - LOG( $I$8 ))</f>
        <v>109.2</v>
      </c>
      <c r="J102" s="14">
        <f>ROUND( $J$101 + $J$6, $J$7 - LOG( $J$8 ))</f>
        <v>4670</v>
      </c>
      <c r="K102" s="14">
        <f>ROUND( $K$101 + $K$6, $K$7 - LOG( $K$8 ))</f>
        <v>1010</v>
      </c>
      <c r="L102" s="14">
        <f>ROUND( $L$101 + $L$6, $L$7 - LOG( $L$8 ))</f>
        <v>2931</v>
      </c>
      <c r="M102" s="14">
        <f>ROUND( $M$101 + $M$6, $M$7 - LOG( $M$8 ))</f>
        <v>2376</v>
      </c>
      <c r="N102" s="14">
        <f>ROUND( $N$101 + $N$6, $N$7 - LOG( $N$8 ))</f>
        <v>149.4</v>
      </c>
      <c r="O102" s="14">
        <f>ROUND( $O$101 + $O$6, $O$7 - LOG( $O$8 ))</f>
        <v>119.9</v>
      </c>
      <c r="P102" s="14">
        <f>ROUND( $P$101 + $P$6, $P$7 - LOG( $P$8 ))</f>
        <v>200.7</v>
      </c>
      <c r="Q102" s="14">
        <f>ROUND( $Q$101 + $Q$6, $Q$7 - LOG( $Q$8 ))</f>
        <v>172.9</v>
      </c>
      <c r="R102" s="14">
        <f>ROUND( $R$101 + $R$6, $R$7 - LOG( $R$8 ))</f>
        <v>174.9</v>
      </c>
      <c r="S102" s="14">
        <f>ROUND( $S$101 + $S$6, $S$7 - LOG( $S$8 ))</f>
        <v>253.7</v>
      </c>
      <c r="T102" s="14">
        <f>ROUND( $T$101 + $T$6, $T$7 - LOG( $T$8 ))</f>
        <v>4614</v>
      </c>
      <c r="U102" s="14">
        <f>ROUND( $U$101 + $U$6, $U$7 - LOG( $U$8 ))</f>
        <v>3060</v>
      </c>
      <c r="V102" s="14">
        <f>ROUND( $V$101 + $V$6, $V$7 - LOG( $V$8 ))</f>
        <v>4445</v>
      </c>
    </row>
    <row r="103" spans="2:22" x14ac:dyDescent="0.35">
      <c r="B103" s="14">
        <f>ROUND( $B$102 + $B$6, $B$7 - LOG( $B$8 ))</f>
        <v>134.69999999999999</v>
      </c>
      <c r="C103" s="14">
        <f>ROUND( $C$102 + $C$6, $C$7 - LOG( $C$8 ))</f>
        <v>79.099999999999994</v>
      </c>
      <c r="D103" s="14">
        <f>ROUND( $D$102 + $D$6, $D$7 - LOG( $D$8 ))</f>
        <v>97</v>
      </c>
      <c r="E103" s="14">
        <f>ROUND( $E$102 + $E$6, $E$7 - LOG( $E$8 ))</f>
        <v>51</v>
      </c>
      <c r="F103" s="14">
        <f>ROUND( $F$102 + $F$6, $F$7 - LOG( $F$8 ))</f>
        <v>119.6</v>
      </c>
      <c r="G103" s="14">
        <f>ROUND( $G$102 + $G$6, $G$7 - LOG( $G$8 ))</f>
        <v>92</v>
      </c>
      <c r="H103" s="14">
        <f>ROUND( $H$102 + $H$6, $H$7 - LOG( $H$8 ))</f>
        <v>128.80000000000001</v>
      </c>
      <c r="I103" s="14">
        <f>ROUND( $I$102 + $I$6, $I$7 - LOG( $I$8 ))</f>
        <v>110.4</v>
      </c>
      <c r="J103" s="14">
        <f>ROUND( $J$102 + $J$6, $J$7 - LOG( $J$8 ))</f>
        <v>4721</v>
      </c>
      <c r="K103" s="14">
        <f>ROUND( $K$102 + $K$6, $K$7 - LOG( $K$8 ))</f>
        <v>1021</v>
      </c>
      <c r="L103" s="14">
        <f>ROUND( $L$102 + $L$6, $L$7 - LOG( $L$8 ))</f>
        <v>2963</v>
      </c>
      <c r="M103" s="14">
        <f>ROUND( $M$102 + $M$6, $M$7 - LOG( $M$8 ))</f>
        <v>2402</v>
      </c>
      <c r="N103" s="14">
        <f>ROUND( $N$102 + $N$6, $N$7 - LOG( $N$8 ))</f>
        <v>150.9</v>
      </c>
      <c r="O103" s="14">
        <f>ROUND( $O$102 + $O$6, $O$7 - LOG( $O$8 ))</f>
        <v>121.1</v>
      </c>
      <c r="P103" s="14">
        <f>ROUND( $P$102 + $P$6, $P$7 - LOG( $P$8 ))</f>
        <v>202.6</v>
      </c>
      <c r="Q103" s="14">
        <f>ROUND( $Q$102 + $Q$6, $Q$7 - LOG( $Q$8 ))</f>
        <v>174.8</v>
      </c>
      <c r="R103" s="14">
        <f>ROUND( $R$102 + $R$6, $R$7 - LOG( $R$8 ))</f>
        <v>176.8</v>
      </c>
      <c r="S103" s="14">
        <f>ROUND( $S$102 + $S$6, $S$7 - LOG( $S$8 ))</f>
        <v>256.39999999999998</v>
      </c>
      <c r="T103" s="14">
        <f>ROUND( $T$102 + $T$6, $T$7 - LOG( $T$8 ))</f>
        <v>4664</v>
      </c>
      <c r="U103" s="14">
        <f>ROUND( $U$102 + $U$6, $U$7 - LOG( $U$8 ))</f>
        <v>3093</v>
      </c>
      <c r="V103" s="14">
        <f>ROUND( $V$102 + $V$6, $V$7 - LOG( $V$8 ))</f>
        <v>4492</v>
      </c>
    </row>
    <row r="104" spans="2:22" x14ac:dyDescent="0.35">
      <c r="B104" s="14">
        <f>ROUND( $B$103 + $B$6, $B$7 - LOG( $B$8 ))</f>
        <v>136.1</v>
      </c>
      <c r="C104" s="14">
        <f>ROUND( $C$103 + $C$6, $C$7 - LOG( $C$8 ))</f>
        <v>79.900000000000006</v>
      </c>
      <c r="D104" s="14">
        <f>ROUND( $D$103 + $D$6, $D$7 - LOG( $D$8 ))</f>
        <v>98</v>
      </c>
      <c r="E104" s="14">
        <f>ROUND( $E$103 + $E$6, $E$7 - LOG( $E$8 ))</f>
        <v>51.5</v>
      </c>
      <c r="F104" s="14">
        <f>ROUND( $F$103 + $F$6, $F$7 - LOG( $F$8 ))</f>
        <v>120.9</v>
      </c>
      <c r="G104" s="14">
        <f>ROUND( $G$103 + $G$6, $G$7 - LOG( $G$8 ))</f>
        <v>93</v>
      </c>
      <c r="H104" s="14">
        <f>ROUND( $H$103 + $H$6, $H$7 - LOG( $H$8 ))</f>
        <v>130.19999999999999</v>
      </c>
      <c r="I104" s="14">
        <f>ROUND( $I$103 + $I$6, $I$7 - LOG( $I$8 ))</f>
        <v>111.6</v>
      </c>
      <c r="J104" s="14">
        <f>ROUND( $J$103 + $J$6, $J$7 - LOG( $J$8 ))</f>
        <v>4772</v>
      </c>
      <c r="K104" s="14">
        <f>ROUND( $K$103 + $K$6, $K$7 - LOG( $K$8 ))</f>
        <v>1032</v>
      </c>
      <c r="L104" s="14">
        <f>ROUND( $L$103 + $L$6, $L$7 - LOG( $L$8 ))</f>
        <v>2995</v>
      </c>
      <c r="M104" s="14">
        <f>ROUND( $M$103 + $M$6, $M$7 - LOG( $M$8 ))</f>
        <v>2428</v>
      </c>
      <c r="N104" s="14">
        <f>ROUND( $N$103 + $N$6, $N$7 - LOG( $N$8 ))</f>
        <v>152.4</v>
      </c>
      <c r="O104" s="14">
        <f>ROUND( $O$103 + $O$6, $O$7 - LOG( $O$8 ))</f>
        <v>122.3</v>
      </c>
      <c r="P104" s="14">
        <f>ROUND( $P$103 + $P$6, $P$7 - LOG( $P$8 ))</f>
        <v>204.5</v>
      </c>
      <c r="Q104" s="14">
        <f>ROUND( $Q$103 + $Q$6, $Q$7 - LOG( $Q$8 ))</f>
        <v>176.7</v>
      </c>
      <c r="R104" s="14">
        <f>ROUND( $R$103 + $R$6, $R$7 - LOG( $R$8 ))</f>
        <v>178.7</v>
      </c>
      <c r="S104" s="14">
        <f>ROUND( $S$103 + $S$6, $S$7 - LOG( $S$8 ))</f>
        <v>259.10000000000002</v>
      </c>
      <c r="T104" s="14">
        <f>ROUND( $T$103 + $T$6, $T$7 - LOG( $T$8 ))</f>
        <v>4714</v>
      </c>
      <c r="U104" s="14">
        <f>ROUND( $U$103 + $U$6, $U$7 - LOG( $U$8 ))</f>
        <v>3126</v>
      </c>
      <c r="V104" s="14">
        <f>ROUND( $V$103 + $V$6, $V$7 - LOG( $V$8 ))</f>
        <v>4539</v>
      </c>
    </row>
    <row r="105" spans="2:22" x14ac:dyDescent="0.35">
      <c r="B105" s="14">
        <f>ROUND( $B$104 + $B$6, $B$7 - LOG( $B$8 ))</f>
        <v>137.5</v>
      </c>
      <c r="C105" s="14">
        <f>ROUND( $C$104 + $C$6, $C$7 - LOG( $C$8 ))</f>
        <v>80.7</v>
      </c>
      <c r="D105" s="14">
        <f>ROUND( $D$104 + $D$6, $D$7 - LOG( $D$8 ))</f>
        <v>99</v>
      </c>
      <c r="E105" s="14">
        <f>ROUND( $E$104 + $E$6, $E$7 - LOG( $E$8 ))</f>
        <v>52</v>
      </c>
      <c r="F105" s="14">
        <f>ROUND( $F$104 + $F$6, $F$7 - LOG( $F$8 ))</f>
        <v>122.2</v>
      </c>
      <c r="G105" s="14">
        <f>ROUND( $G$104 + $G$6, $G$7 - LOG( $G$8 ))</f>
        <v>94</v>
      </c>
      <c r="H105" s="14">
        <f>ROUND( $H$104 + $H$6, $H$7 - LOG( $H$8 ))</f>
        <v>131.6</v>
      </c>
      <c r="I105" s="14">
        <f>ROUND( $I$104 + $I$6, $I$7 - LOG( $I$8 ))</f>
        <v>112.8</v>
      </c>
      <c r="J105" s="14">
        <f>ROUND( $J$104 + $J$6, $J$7 - LOG( $J$8 ))</f>
        <v>4823</v>
      </c>
      <c r="K105" s="14">
        <f>ROUND( $K$104 + $K$6, $K$7 - LOG( $K$8 ))</f>
        <v>1043</v>
      </c>
      <c r="L105" s="14">
        <f>ROUND( $L$104 + $L$6, $L$7 - LOG( $L$8 ))</f>
        <v>3027</v>
      </c>
      <c r="M105" s="14">
        <f>ROUND( $M$104 + $M$6, $M$7 - LOG( $M$8 ))</f>
        <v>2454</v>
      </c>
      <c r="N105" s="14">
        <f>ROUND( $N$104 + $N$6, $N$7 - LOG( $N$8 ))</f>
        <v>153.9</v>
      </c>
      <c r="O105" s="14">
        <f>ROUND( $O$104 + $O$6, $O$7 - LOG( $O$8 ))</f>
        <v>123.5</v>
      </c>
      <c r="P105" s="14">
        <f>ROUND( $P$104 + $P$6, $P$7 - LOG( $P$8 ))</f>
        <v>206.4</v>
      </c>
      <c r="Q105" s="14">
        <f>ROUND( $Q$104 + $Q$6, $Q$7 - LOG( $Q$8 ))</f>
        <v>178.6</v>
      </c>
      <c r="R105" s="14">
        <f>ROUND( $R$104 + $R$6, $R$7 - LOG( $R$8 ))</f>
        <v>180.6</v>
      </c>
      <c r="S105" s="14">
        <f>ROUND( $S$104 + $S$6, $S$7 - LOG( $S$8 ))</f>
        <v>261.8</v>
      </c>
      <c r="T105" s="14">
        <f>ROUND( $T$104 + $T$6, $T$7 - LOG( $T$8 ))</f>
        <v>4764</v>
      </c>
      <c r="U105" s="14">
        <f>ROUND( $U$104 + $U$6, $U$7 - LOG( $U$8 ))</f>
        <v>3159</v>
      </c>
      <c r="V105" s="14">
        <f>ROUND( $V$104 + $V$6, $V$7 - LOG( $V$8 ))</f>
        <v>4586</v>
      </c>
    </row>
    <row r="106" spans="2:22" x14ac:dyDescent="0.35">
      <c r="B106" s="14">
        <f>ROUND( $B$105 + $B$6, $B$7 - LOG( $B$8 ))</f>
        <v>138.9</v>
      </c>
      <c r="C106" s="14">
        <f>ROUND( $C$105 + $C$6, $C$7 - LOG( $C$8 ))</f>
        <v>81.5</v>
      </c>
      <c r="D106" s="14">
        <f>ROUND( $D$105 + $D$6, $D$7 - LOG( $D$8 ))</f>
        <v>100</v>
      </c>
      <c r="E106" s="14">
        <f>ROUND( $E$105 + $E$6, $E$7 - LOG( $E$8 ))</f>
        <v>52.5</v>
      </c>
      <c r="F106" s="14">
        <f>ROUND( $F$105 + $F$6, $F$7 - LOG( $F$8 ))</f>
        <v>123.5</v>
      </c>
      <c r="G106" s="14">
        <f>ROUND( $G$105 + $G$6, $G$7 - LOG( $G$8 ))</f>
        <v>95</v>
      </c>
      <c r="H106" s="14">
        <f>ROUND( $H$105 + $H$6, $H$7 - LOG( $H$8 ))</f>
        <v>133</v>
      </c>
      <c r="I106" s="14">
        <f>ROUND( $I$105 + $I$6, $I$7 - LOG( $I$8 ))</f>
        <v>114</v>
      </c>
      <c r="J106" s="14">
        <f>ROUND( $J$105 + $J$6, $J$7 - LOG( $J$8 ))</f>
        <v>4874</v>
      </c>
      <c r="K106" s="14">
        <f>ROUND( $K$105 + $K$6, $K$7 - LOG( $K$8 ))</f>
        <v>1054</v>
      </c>
      <c r="L106" s="14">
        <f>ROUND( $L$105 + $L$6, $L$7 - LOG( $L$8 ))</f>
        <v>3059</v>
      </c>
      <c r="M106" s="14">
        <f>ROUND( $M$105 + $M$6, $M$7 - LOG( $M$8 ))</f>
        <v>2480</v>
      </c>
      <c r="N106" s="14">
        <f>ROUND( $N$105 + $N$6, $N$7 - LOG( $N$8 ))</f>
        <v>155.4</v>
      </c>
      <c r="O106" s="14">
        <f>ROUND( $O$105 + $O$6, $O$7 - LOG( $O$8 ))</f>
        <v>124.7</v>
      </c>
      <c r="P106" s="14">
        <f>ROUND( $P$105 + $P$6, $P$7 - LOG( $P$8 ))</f>
        <v>208.3</v>
      </c>
      <c r="Q106" s="14">
        <f>ROUND( $Q$105 + $Q$6, $Q$7 - LOG( $Q$8 ))</f>
        <v>180.5</v>
      </c>
      <c r="R106" s="14">
        <f>ROUND( $R$105 + $R$6, $R$7 - LOG( $R$8 ))</f>
        <v>182.5</v>
      </c>
      <c r="S106" s="14">
        <f>ROUND( $S$105 + $S$6, $S$7 - LOG( $S$8 ))</f>
        <v>264.5</v>
      </c>
      <c r="T106" s="14">
        <f>ROUND( $T$105 + $T$6, $T$7 - LOG( $T$8 ))</f>
        <v>4814</v>
      </c>
      <c r="U106" s="14">
        <f>ROUND( $U$105 + $U$6, $U$7 - LOG( $U$8 ))</f>
        <v>3192</v>
      </c>
      <c r="V106" s="14">
        <f>ROUND( $V$105 + $V$6, $V$7 - LOG( $V$8 ))</f>
        <v>4633</v>
      </c>
    </row>
    <row r="107" spans="2:22" x14ac:dyDescent="0.35">
      <c r="B107" s="14">
        <f>ROUND( $B$106 + $B$6, $B$7 - LOG( $B$8 ))</f>
        <v>140.30000000000001</v>
      </c>
      <c r="C107" s="14">
        <f>ROUND( $C$106 + $C$6, $C$7 - LOG( $C$8 ))</f>
        <v>82.3</v>
      </c>
      <c r="D107" s="14">
        <f>ROUND( $D$106 + $D$6, $D$7 - LOG( $D$8 ))</f>
        <v>101</v>
      </c>
      <c r="E107" s="14">
        <f>ROUND( $E$106 + $E$6, $E$7 - LOG( $E$8 ))</f>
        <v>53</v>
      </c>
      <c r="F107" s="14">
        <f>ROUND( $F$106 + $F$6, $F$7 - LOG( $F$8 ))</f>
        <v>124.8</v>
      </c>
      <c r="G107" s="14">
        <f>ROUND( $G$106 + $G$6, $G$7 - LOG( $G$8 ))</f>
        <v>96</v>
      </c>
      <c r="H107" s="14">
        <f>ROUND( $H$106 + $H$6, $H$7 - LOG( $H$8 ))</f>
        <v>134.4</v>
      </c>
      <c r="I107" s="14">
        <f>ROUND( $I$106 + $I$6, $I$7 - LOG( $I$8 ))</f>
        <v>115.2</v>
      </c>
      <c r="J107" s="14">
        <f>ROUND( $J$106 + $J$6, $J$7 - LOG( $J$8 ))</f>
        <v>4925</v>
      </c>
      <c r="K107" s="14">
        <f>ROUND( $K$106 + $K$6, $K$7 - LOG( $K$8 ))</f>
        <v>1065</v>
      </c>
      <c r="L107" s="14">
        <f>ROUND( $L$106 + $L$6, $L$7 - LOG( $L$8 ))</f>
        <v>3091</v>
      </c>
      <c r="M107" s="14">
        <f>ROUND( $M$106 + $M$6, $M$7 - LOG( $M$8 ))</f>
        <v>2506</v>
      </c>
      <c r="N107" s="14">
        <f>ROUND( $N$106 + $N$6, $N$7 - LOG( $N$8 ))</f>
        <v>156.9</v>
      </c>
      <c r="O107" s="14">
        <f>ROUND( $O$106 + $O$6, $O$7 - LOG( $O$8 ))</f>
        <v>125.9</v>
      </c>
      <c r="P107" s="14">
        <f>ROUND( $P$106 + $P$6, $P$7 - LOG( $P$8 ))</f>
        <v>210.2</v>
      </c>
      <c r="Q107" s="14">
        <f>ROUND( $Q$106 + $Q$6, $Q$7 - LOG( $Q$8 ))</f>
        <v>182.4</v>
      </c>
      <c r="R107" s="14">
        <f>ROUND( $R$106 + $R$6, $R$7 - LOG( $R$8 ))</f>
        <v>184.4</v>
      </c>
      <c r="S107" s="14">
        <f>ROUND( $S$106 + $S$6, $S$7 - LOG( $S$8 ))</f>
        <v>267.2</v>
      </c>
      <c r="T107" s="14">
        <f>ROUND( $T$106 + $T$6, $T$7 - LOG( $T$8 ))</f>
        <v>4864</v>
      </c>
      <c r="U107" s="14">
        <f>ROUND( $U$106 + $U$6, $U$7 - LOG( $U$8 ))</f>
        <v>3225</v>
      </c>
      <c r="V107" s="14">
        <f>ROUND( $V$106 + $V$6, $V$7 - LOG( $V$8 ))</f>
        <v>4680</v>
      </c>
    </row>
    <row r="108" spans="2:22" x14ac:dyDescent="0.35">
      <c r="B108" s="14">
        <f>ROUND( $B$107 + $B$6, $B$7 - LOG( $B$8 ))</f>
        <v>141.69999999999999</v>
      </c>
      <c r="C108" s="14">
        <f>ROUND( $C$107 + $C$6, $C$7 - LOG( $C$8 ))</f>
        <v>83.1</v>
      </c>
      <c r="D108" s="14">
        <f>ROUND( $D$107 + $D$6, $D$7 - LOG( $D$8 ))</f>
        <v>102</v>
      </c>
      <c r="E108" s="14">
        <f>ROUND( $E$107 + $E$6, $E$7 - LOG( $E$8 ))</f>
        <v>53.5</v>
      </c>
      <c r="F108" s="14">
        <f>ROUND( $F$107 + $F$6, $F$7 - LOG( $F$8 ))</f>
        <v>126.1</v>
      </c>
      <c r="G108" s="14">
        <f>ROUND( $G$107 + $G$6, $G$7 - LOG( $G$8 ))</f>
        <v>97</v>
      </c>
      <c r="H108" s="14">
        <f>ROUND( $H$107 + $H$6, $H$7 - LOG( $H$8 ))</f>
        <v>135.80000000000001</v>
      </c>
      <c r="I108" s="14">
        <f>ROUND( $I$107 + $I$6, $I$7 - LOG( $I$8 ))</f>
        <v>116.4</v>
      </c>
      <c r="J108" s="14">
        <f>ROUND( $J$107 + $J$6, $J$7 - LOG( $J$8 ))</f>
        <v>4976</v>
      </c>
      <c r="K108" s="14">
        <f>ROUND( $K$107 + $K$6, $K$7 - LOG( $K$8 ))</f>
        <v>1076</v>
      </c>
      <c r="L108" s="14">
        <f>ROUND( $L$107 + $L$6, $L$7 - LOG( $L$8 ))</f>
        <v>3123</v>
      </c>
      <c r="M108" s="14">
        <f>ROUND( $M$107 + $M$6, $M$7 - LOG( $M$8 ))</f>
        <v>2532</v>
      </c>
      <c r="N108" s="14">
        <f>ROUND( $N$107 + $N$6, $N$7 - LOG( $N$8 ))</f>
        <v>158.4</v>
      </c>
      <c r="O108" s="14">
        <f>ROUND( $O$107 + $O$6, $O$7 - LOG( $O$8 ))</f>
        <v>127.1</v>
      </c>
      <c r="P108" s="14">
        <f>ROUND( $P$107 + $P$6, $P$7 - LOG( $P$8 ))</f>
        <v>212.1</v>
      </c>
      <c r="Q108" s="14">
        <f>ROUND( $Q$107 + $Q$6, $Q$7 - LOG( $Q$8 ))</f>
        <v>184.3</v>
      </c>
      <c r="R108" s="14">
        <f>ROUND( $R$107 + $R$6, $R$7 - LOG( $R$8 ))</f>
        <v>186.3</v>
      </c>
      <c r="S108" s="14">
        <f>ROUND( $S$107 + $S$6, $S$7 - LOG( $S$8 ))</f>
        <v>269.89999999999998</v>
      </c>
      <c r="T108" s="14">
        <f>ROUND( $T$107 + $T$6, $T$7 - LOG( $T$8 ))</f>
        <v>4914</v>
      </c>
      <c r="U108" s="14">
        <f>ROUND( $U$107 + $U$6, $U$7 - LOG( $U$8 ))</f>
        <v>3258</v>
      </c>
      <c r="V108" s="14">
        <f>ROUND( $V$107 + $V$6, $V$7 - LOG( $V$8 ))</f>
        <v>4727</v>
      </c>
    </row>
    <row r="109" spans="2:22" x14ac:dyDescent="0.35">
      <c r="B109" s="14">
        <f>ROUND( $B$108 + $B$6, $B$7 - LOG( $B$8 ))</f>
        <v>143.1</v>
      </c>
      <c r="C109" s="14">
        <f>ROUND( $C$108 + $C$6, $C$7 - LOG( $C$8 ))</f>
        <v>83.9</v>
      </c>
      <c r="D109" s="14">
        <f>ROUND( $D$108 + $D$6, $D$7 - LOG( $D$8 ))</f>
        <v>103</v>
      </c>
      <c r="E109" s="14">
        <f>ROUND( $E$108 + $E$6, $E$7 - LOG( $E$8 ))</f>
        <v>54</v>
      </c>
      <c r="F109" s="14">
        <f>ROUND( $F$108 + $F$6, $F$7 - LOG( $F$8 ))</f>
        <v>127.4</v>
      </c>
      <c r="G109" s="14">
        <f>ROUND( $G$108 + $G$6, $G$7 - LOG( $G$8 ))</f>
        <v>98</v>
      </c>
      <c r="H109" s="14">
        <f>ROUND( $H$108 + $H$6, $H$7 - LOG( $H$8 ))</f>
        <v>137.19999999999999</v>
      </c>
      <c r="I109" s="14">
        <f>ROUND( $I$108 + $I$6, $I$7 - LOG( $I$8 ))</f>
        <v>117.6</v>
      </c>
      <c r="J109" s="14">
        <f>ROUND( $J$108 + $J$6, $J$7 - LOG( $J$8 ))</f>
        <v>5027</v>
      </c>
      <c r="K109" s="14">
        <f>ROUND( $K$108 + $K$6, $K$7 - LOG( $K$8 ))</f>
        <v>1087</v>
      </c>
      <c r="L109" s="14">
        <f>ROUND( $L$108 + $L$6, $L$7 - LOG( $L$8 ))</f>
        <v>3155</v>
      </c>
      <c r="M109" s="14">
        <f>ROUND( $M$108 + $M$6, $M$7 - LOG( $M$8 ))</f>
        <v>2558</v>
      </c>
      <c r="N109" s="14">
        <f>ROUND( $N$108 + $N$6, $N$7 - LOG( $N$8 ))</f>
        <v>159.9</v>
      </c>
      <c r="O109" s="14">
        <f>ROUND( $O$108 + $O$6, $O$7 - LOG( $O$8 ))</f>
        <v>128.30000000000001</v>
      </c>
      <c r="P109" s="14">
        <f>ROUND( $P$108 + $P$6, $P$7 - LOG( $P$8 ))</f>
        <v>214</v>
      </c>
      <c r="Q109" s="14">
        <f>ROUND( $Q$108 + $Q$6, $Q$7 - LOG( $Q$8 ))</f>
        <v>186.2</v>
      </c>
      <c r="R109" s="14">
        <f>ROUND( $R$108 + $R$6, $R$7 - LOG( $R$8 ))</f>
        <v>188.2</v>
      </c>
      <c r="S109" s="14">
        <f>ROUND( $S$108 + $S$6, $S$7 - LOG( $S$8 ))</f>
        <v>272.60000000000002</v>
      </c>
      <c r="T109" s="14">
        <f>ROUND( $T$108 + $T$6, $T$7 - LOG( $T$8 ))</f>
        <v>4964</v>
      </c>
      <c r="U109" s="14">
        <f>ROUND( $U$108 + $U$6, $U$7 - LOG( $U$8 ))</f>
        <v>3291</v>
      </c>
      <c r="V109" s="14">
        <f>ROUND( $V$108 + $V$6, $V$7 - LOG( $V$8 ))</f>
        <v>4774</v>
      </c>
    </row>
    <row r="110" spans="2:22" x14ac:dyDescent="0.35">
      <c r="B110" s="14">
        <f>ROUND( $B$109 + $B$6, $B$7 - LOG( $B$8 ))</f>
        <v>144.5</v>
      </c>
      <c r="C110" s="14">
        <f>ROUND( $C$109 + $C$6, $C$7 - LOG( $C$8 ))</f>
        <v>84.7</v>
      </c>
      <c r="D110" s="14">
        <f>ROUND( $D$109 + $D$6, $D$7 - LOG( $D$8 ))</f>
        <v>104</v>
      </c>
      <c r="E110" s="14">
        <f>ROUND( $E$109 + $E$6, $E$7 - LOG( $E$8 ))</f>
        <v>54.5</v>
      </c>
      <c r="F110" s="14">
        <f>ROUND( $F$109 + $F$6, $F$7 - LOG( $F$8 ))</f>
        <v>128.69999999999999</v>
      </c>
      <c r="G110" s="14">
        <f>ROUND( $G$109 + $G$6, $G$7 - LOG( $G$8 ))</f>
        <v>99</v>
      </c>
      <c r="H110" s="14">
        <f>ROUND( $H$109 + $H$6, $H$7 - LOG( $H$8 ))</f>
        <v>138.6</v>
      </c>
      <c r="I110" s="14">
        <f>ROUND( $I$109 + $I$6, $I$7 - LOG( $I$8 ))</f>
        <v>118.8</v>
      </c>
      <c r="J110" s="14">
        <f>ROUND( $J$109 + $J$6, $J$7 - LOG( $J$8 ))</f>
        <v>5078</v>
      </c>
      <c r="K110" s="14">
        <f>ROUND( $K$109 + $K$6, $K$7 - LOG( $K$8 ))</f>
        <v>1098</v>
      </c>
      <c r="L110" s="14">
        <f>ROUND( $L$109 + $L$6, $L$7 - LOG( $L$8 ))</f>
        <v>3187</v>
      </c>
      <c r="M110" s="14">
        <f>ROUND( $M$109 + $M$6, $M$7 - LOG( $M$8 ))</f>
        <v>2584</v>
      </c>
      <c r="N110" s="14">
        <f>ROUND( $N$109 + $N$6, $N$7 - LOG( $N$8 ))</f>
        <v>161.4</v>
      </c>
      <c r="O110" s="14">
        <f>ROUND( $O$109 + $O$6, $O$7 - LOG( $O$8 ))</f>
        <v>129.5</v>
      </c>
      <c r="P110" s="14">
        <f>ROUND( $P$109 + $P$6, $P$7 - LOG( $P$8 ))</f>
        <v>215.9</v>
      </c>
      <c r="Q110" s="14">
        <f>ROUND( $Q$109 + $Q$6, $Q$7 - LOG( $Q$8 ))</f>
        <v>188.1</v>
      </c>
      <c r="R110" s="14">
        <f>ROUND( $R$109 + $R$6, $R$7 - LOG( $R$8 ))</f>
        <v>190.1</v>
      </c>
      <c r="S110" s="14">
        <f>ROUND( $S$109 + $S$6, $S$7 - LOG( $S$8 ))</f>
        <v>275.3</v>
      </c>
      <c r="T110" s="14">
        <f>ROUND( $T$109 + $T$6, $T$7 - LOG( $T$8 ))</f>
        <v>5014</v>
      </c>
      <c r="U110" s="14">
        <f>ROUND( $U$109 + $U$6, $U$7 - LOG( $U$8 ))</f>
        <v>3324</v>
      </c>
      <c r="V110" s="14">
        <f>ROUND( $V$109 + $V$6, $V$7 - LOG( $V$8 ))</f>
        <v>4821</v>
      </c>
    </row>
    <row r="111" spans="2:22" x14ac:dyDescent="0.35">
      <c r="B111" s="14">
        <f>ROUND( $B$110 + $B$6, $B$7 - LOG( $B$8 ))</f>
        <v>145.9</v>
      </c>
      <c r="C111" s="14">
        <f>ROUND( $C$110 + $C$6, $C$7 - LOG( $C$8 ))</f>
        <v>85.5</v>
      </c>
      <c r="D111" s="14">
        <f>ROUND( $D$110 + $D$6, $D$7 - LOG( $D$8 ))</f>
        <v>105</v>
      </c>
      <c r="E111" s="14">
        <f>ROUND( $E$110 + $E$6, $E$7 - LOG( $E$8 ))</f>
        <v>55</v>
      </c>
      <c r="F111" s="14">
        <f>ROUND( $F$110 + $F$6, $F$7 - LOG( $F$8 ))</f>
        <v>130</v>
      </c>
      <c r="G111" s="14">
        <f>ROUND( $G$110 + $G$6, $G$7 - LOG( $G$8 ))</f>
        <v>100</v>
      </c>
      <c r="H111" s="14">
        <f>ROUND( $H$110 + $H$6, $H$7 - LOG( $H$8 ))</f>
        <v>140</v>
      </c>
      <c r="I111" s="14">
        <f>ROUND( $I$110 + $I$6, $I$7 - LOG( $I$8 ))</f>
        <v>120</v>
      </c>
      <c r="J111" s="14">
        <f>ROUND( $J$110 + $J$6, $J$7 - LOG( $J$8 ))</f>
        <v>5129</v>
      </c>
      <c r="K111" s="14">
        <f>ROUND( $K$110 + $K$6, $K$7 - LOG( $K$8 ))</f>
        <v>1109</v>
      </c>
      <c r="L111" s="14">
        <f>ROUND( $L$110 + $L$6, $L$7 - LOG( $L$8 ))</f>
        <v>3219</v>
      </c>
      <c r="M111" s="14">
        <f>ROUND( $M$110 + $M$6, $M$7 - LOG( $M$8 ))</f>
        <v>2610</v>
      </c>
      <c r="N111" s="14">
        <f>ROUND( $N$110 + $N$6, $N$7 - LOG( $N$8 ))</f>
        <v>162.9</v>
      </c>
      <c r="O111" s="14">
        <f>ROUND( $O$110 + $O$6, $O$7 - LOG( $O$8 ))</f>
        <v>130.69999999999999</v>
      </c>
      <c r="P111" s="14">
        <f>ROUND( $P$110 + $P$6, $P$7 - LOG( $P$8 ))</f>
        <v>217.8</v>
      </c>
      <c r="Q111" s="14">
        <f>ROUND( $Q$110 + $Q$6, $Q$7 - LOG( $Q$8 ))</f>
        <v>190</v>
      </c>
      <c r="R111" s="14">
        <f>ROUND( $R$110 + $R$6, $R$7 - LOG( $R$8 ))</f>
        <v>192</v>
      </c>
      <c r="S111" s="14">
        <f>ROUND( $S$110 + $S$6, $S$7 - LOG( $S$8 ))</f>
        <v>278</v>
      </c>
      <c r="T111" s="14">
        <f>ROUND( $T$110 + $T$6, $T$7 - LOG( $T$8 ))</f>
        <v>5064</v>
      </c>
      <c r="U111" s="14">
        <f>ROUND( $U$110 + $U$6, $U$7 - LOG( $U$8 ))</f>
        <v>3357</v>
      </c>
      <c r="V111" s="14">
        <f>ROUND( $V$110 + $V$6, $V$7 - LOG( $V$8 ))</f>
        <v>4868</v>
      </c>
    </row>
    <row r="112" spans="2:22" x14ac:dyDescent="0.35">
      <c r="B112" s="14">
        <f>ROUND( $B$111 + $B$6, $B$7 - LOG( $B$8 ))</f>
        <v>147.30000000000001</v>
      </c>
      <c r="C112" s="14">
        <f>ROUND( $C$111 + $C$6, $C$7 - LOG( $C$8 ))</f>
        <v>86.3</v>
      </c>
      <c r="D112" s="14">
        <f>ROUND( $D$111 + $D$6, $D$7 - LOG( $D$8 ))</f>
        <v>106</v>
      </c>
      <c r="E112" s="14">
        <f>ROUND( $E$111 + $E$6, $E$7 - LOG( $E$8 ))</f>
        <v>55.5</v>
      </c>
      <c r="F112" s="14">
        <f>ROUND( $F$111 + $F$6, $F$7 - LOG( $F$8 ))</f>
        <v>131.30000000000001</v>
      </c>
      <c r="G112" s="14">
        <f>ROUND( $G$111 + $G$6, $G$7 - LOG( $G$8 ))</f>
        <v>101</v>
      </c>
      <c r="H112" s="14">
        <f>ROUND( $H$111 + $H$6, $H$7 - LOG( $H$8 ))</f>
        <v>141.4</v>
      </c>
      <c r="I112" s="14">
        <f>ROUND( $I$111 + $I$6, $I$7 - LOG( $I$8 ))</f>
        <v>121.2</v>
      </c>
      <c r="J112" s="14">
        <f>ROUND( $J$111 + $J$6, $J$7 - LOG( $J$8 ))</f>
        <v>5180</v>
      </c>
      <c r="K112" s="14">
        <f>ROUND( $K$111 + $K$6, $K$7 - LOG( $K$8 ))</f>
        <v>1120</v>
      </c>
      <c r="L112" s="14">
        <f>ROUND( $L$111 + $L$6, $L$7 - LOG( $L$8 ))</f>
        <v>3251</v>
      </c>
      <c r="M112" s="14">
        <f>ROUND( $M$111 + $M$6, $M$7 - LOG( $M$8 ))</f>
        <v>2636</v>
      </c>
      <c r="N112" s="14">
        <f>ROUND( $N$111 + $N$6, $N$7 - LOG( $N$8 ))</f>
        <v>164.4</v>
      </c>
      <c r="O112" s="14">
        <f>ROUND( $O$111 + $O$6, $O$7 - LOG( $O$8 ))</f>
        <v>131.9</v>
      </c>
      <c r="P112" s="14">
        <f>ROUND( $P$111 + $P$6, $P$7 - LOG( $P$8 ))</f>
        <v>219.7</v>
      </c>
      <c r="Q112" s="14">
        <f>ROUND( $Q$111 + $Q$6, $Q$7 - LOG( $Q$8 ))</f>
        <v>191.9</v>
      </c>
      <c r="R112" s="14">
        <f>ROUND( $R$111 + $R$6, $R$7 - LOG( $R$8 ))</f>
        <v>193.9</v>
      </c>
      <c r="S112" s="14">
        <f>ROUND( $S$111 + $S$6, $S$7 - LOG( $S$8 ))</f>
        <v>280.7</v>
      </c>
      <c r="T112" s="14">
        <f>ROUND( $T$111 + $T$6, $T$7 - LOG( $T$8 ))</f>
        <v>5114</v>
      </c>
      <c r="U112" s="14">
        <f>ROUND( $U$111 + $U$6, $U$7 - LOG( $U$8 ))</f>
        <v>3390</v>
      </c>
      <c r="V112" s="14">
        <f>ROUND( $V$111 + $V$6, $V$7 - LOG( $V$8 ))</f>
        <v>4915</v>
      </c>
    </row>
    <row r="113" spans="2:22" x14ac:dyDescent="0.35">
      <c r="B113">
        <f>ROUND( $B$112 + $B$6, $B$7 - LOG( $B$8 ))</f>
        <v>148.69999999999999</v>
      </c>
      <c r="C113">
        <f>ROUND( $C$112 + $C$6, $C$7 - LOG( $C$8 ))</f>
        <v>87.1</v>
      </c>
      <c r="D113">
        <f>ROUND( $D$112 + $D$6, $D$7 - LOG( $D$8 ))</f>
        <v>107</v>
      </c>
      <c r="E113">
        <f>ROUND( $E$112 + $E$6, $E$7 - LOG( $E$8 ))</f>
        <v>56</v>
      </c>
      <c r="F113">
        <f>ROUND( $F$112 + $F$6, $F$7 - LOG( $F$8 ))</f>
        <v>132.6</v>
      </c>
      <c r="G113">
        <f>ROUND( $G$112 + $G$6, $G$7 - LOG( $G$8 ))</f>
        <v>102</v>
      </c>
      <c r="H113">
        <f>ROUND( $H$112 + $H$6, $H$7 - LOG( $H$8 ))</f>
        <v>142.80000000000001</v>
      </c>
      <c r="I113">
        <f>ROUND( $I$112 + $I$6, $I$7 - LOG( $I$8 ))</f>
        <v>122.4</v>
      </c>
      <c r="J113">
        <f>ROUND( $J$112 + $J$6, $J$7 - LOG( $J$8 ))</f>
        <v>5231</v>
      </c>
      <c r="K113">
        <f>ROUND( $K$112 + $K$6, $K$7 - LOG( $K$8 ))</f>
        <v>1131</v>
      </c>
      <c r="L113">
        <f>ROUND( $L$112 + $L$6, $L$7 - LOG( $L$8 ))</f>
        <v>3283</v>
      </c>
      <c r="M113">
        <f>ROUND( $M$112 + $M$6, $M$7 - LOG( $M$8 ))</f>
        <v>2662</v>
      </c>
      <c r="N113">
        <f>ROUND( $N$112 + $N$6, $N$7 - LOG( $N$8 ))</f>
        <v>165.9</v>
      </c>
      <c r="O113">
        <f>ROUND( $O$112 + $O$6, $O$7 - LOG( $O$8 ))</f>
        <v>133.1</v>
      </c>
      <c r="P113">
        <f>ROUND( $P$112 + $P$6, $P$7 - LOG( $P$8 ))</f>
        <v>221.6</v>
      </c>
      <c r="Q113">
        <f>ROUND( $Q$112 + $Q$6, $Q$7 - LOG( $Q$8 ))</f>
        <v>193.8</v>
      </c>
      <c r="R113">
        <f>ROUND( $R$112 + $R$6, $R$7 - LOG( $R$8 ))</f>
        <v>195.8</v>
      </c>
      <c r="S113">
        <f>ROUND( $S$112 + $S$6, $S$7 - LOG( $S$8 ))</f>
        <v>283.39999999999998</v>
      </c>
      <c r="T113">
        <f>ROUND( $T$112 + $T$6, $T$7 - LOG( $T$8 ))</f>
        <v>5164</v>
      </c>
      <c r="U113">
        <f>ROUND( $U$112 + $U$6, $U$7 - LOG( $U$8 ))</f>
        <v>3423</v>
      </c>
      <c r="V113">
        <f>ROUND( $V$112 + $V$6, $V$7 - LOG( $V$8 ))</f>
        <v>4962</v>
      </c>
    </row>
    <row r="114" spans="2:22" x14ac:dyDescent="0.35">
      <c r="B114" s="15">
        <f t="array" ref="B114:B215">FREQUENCY( 'SIP Library'!C9:C1008, PM_F_Bus1_bins ) / COUNT( 'SIP Library'!C9:C1008 )</f>
        <v>4.2999999999999997E-2</v>
      </c>
      <c r="C114" s="15">
        <f t="array" ref="C114:C215">FREQUENCY( 'SIP Library'!D9:D1008, PM_F_Bus2_bins ) / COUNT( 'SIP Library'!D9:D1008 )</f>
        <v>2.5999999999999999E-2</v>
      </c>
      <c r="D114" s="15">
        <f t="array" ref="D114:D215">FREQUENCY( 'SIP Library'!E9:E1008, PM_F_Bus3_bins ) / COUNT( 'SIP Library'!E9:E1008 )</f>
        <v>1.6E-2</v>
      </c>
      <c r="E114" s="15">
        <f t="array" ref="E114:E215">FREQUENCY( 'SIP Library'!F9:F1008, PM_F_Bus4_bins ) / COUNT( 'SIP Library'!F9:F1008 )</f>
        <v>8.9999999999999993E-3</v>
      </c>
      <c r="F114" s="15">
        <f t="array" ref="F114:F215">FREQUENCY( 'SIP Library'!G9:G1008, PM_S_Bus1_bins ) / COUNT( 'SIP Library'!G9:G1008 )</f>
        <v>3.1E-2</v>
      </c>
      <c r="G114" s="15">
        <f t="array" ref="G114:G215">FREQUENCY( 'SIP Library'!H9:H1008, PM_S_Bus2_bins ) / COUNT( 'SIP Library'!H9:H1008 )</f>
        <v>0.156</v>
      </c>
      <c r="H114" s="15">
        <f t="array" ref="H114:H215">FREQUENCY( 'SIP Library'!I9:I1008, PM_S_Bus3_bins ) / COUNT( 'SIP Library'!I9:I1008 )</f>
        <v>4.3999999999999997E-2</v>
      </c>
      <c r="I114" s="15">
        <f t="array" ref="I114:I215">FREQUENCY( 'SIP Library'!J9:J1008, PM_S_Bus4_bins ) / COUNT( 'SIP Library'!J9:J1008 )</f>
        <v>0.04</v>
      </c>
      <c r="J114" s="15">
        <f t="array" ref="J114:J215">FREQUENCY( 'SIP Library'!K9:K1008, PM_R_Bus1_bins ) / COUNT( 'SIP Library'!K9:K1008 )</f>
        <v>0.113</v>
      </c>
      <c r="K114" s="15">
        <f t="array" ref="K114:K215">FREQUENCY( 'SIP Library'!L9:L1008, PM_R_Bus2_bins ) / COUNT( 'SIP Library'!L9:L1008 )</f>
        <v>6.7000000000000004E-2</v>
      </c>
      <c r="L114" s="15">
        <f t="array" ref="L114:L215">FREQUENCY( 'SIP Library'!M9:M1008, PM_R_Bus3_bins ) / COUNT( 'SIP Library'!M9:M1008 )</f>
        <v>0.13100000000000001</v>
      </c>
      <c r="M114" s="15">
        <f t="array" ref="M114:M215">FREQUENCY( 'SIP Library'!N9:N1008, PM_R_Bus4_bins ) / COUNT( 'SIP Library'!N9:N1008 )</f>
        <v>0.25</v>
      </c>
      <c r="N114" s="15">
        <f t="array" ref="N114:N215">FREQUENCY( F_Div_A, PM_F_Div_A_bins ) / COUNT( F_Div_A )</f>
        <v>1.7000000000000001E-2</v>
      </c>
      <c r="O114" s="15">
        <f t="array" ref="O114:O215">FREQUENCY( F_Div_B, PM_F_Div_B_bins ) / COUNT( F_Div_B )</f>
        <v>1E-3</v>
      </c>
      <c r="P114" s="15">
        <f t="array" ref="P114:P215">FREQUENCY( F_Total, PM_F_Total_bins ) / COUNT( F_Total )</f>
        <v>2.4E-2</v>
      </c>
      <c r="Q114" s="15">
        <f t="array" ref="Q114:Q215">FREQUENCY( S_Div_A, PM_S_Div_A_bins ) / COUNT( S_Div_A )</f>
        <v>3.0000000000000001E-3</v>
      </c>
      <c r="R114" s="15">
        <f t="array" ref="R114:R215">FREQUENCY( S_Div_B, PM_S_Div_B_bins ) / COUNT( S_Div_B )</f>
        <v>1.0999999999999999E-2</v>
      </c>
      <c r="S114" s="15">
        <f t="array" ref="S114:S215">FREQUENCY( S_Total, PM_S_Total_bins ) / COUNT( S_Total )</f>
        <v>1.7000000000000001E-2</v>
      </c>
      <c r="T114" s="15">
        <f t="array" ref="T114:T215">FREQUENCY( R_Div_A, PM_R_Div_A_bins ) / COUNT( R_Div_A )</f>
        <v>8.2000000000000003E-2</v>
      </c>
      <c r="U114" s="15">
        <f t="array" ref="U114:U215">FREQUENCY( R_Div_B, PM_R_Div_B_bins ) / COUNT( R_Div_B )</f>
        <v>8.8999999999999996E-2</v>
      </c>
      <c r="V114" s="15">
        <f t="array" ref="V114:V215">FREQUENCY( R_Total, PM_R_Total_bins ) / COUNT( R_Total )</f>
        <v>3.5999999999999997E-2</v>
      </c>
    </row>
    <row r="115" spans="2:22" x14ac:dyDescent="0.35">
      <c r="B115" s="15">
        <v>0.16400000000000001</v>
      </c>
      <c r="C115" s="15">
        <v>0.14899999999999999</v>
      </c>
      <c r="D115" s="15">
        <v>6.4000000000000001E-2</v>
      </c>
      <c r="E115" s="15">
        <v>0.04</v>
      </c>
      <c r="F115" s="15">
        <v>7.4999999999999997E-2</v>
      </c>
      <c r="G115" s="15">
        <v>0.184</v>
      </c>
      <c r="H115" s="15">
        <v>8.8999999999999996E-2</v>
      </c>
      <c r="I115" s="15">
        <v>7.8E-2</v>
      </c>
      <c r="J115" s="15">
        <v>0.40799999999999997</v>
      </c>
      <c r="K115" s="15">
        <v>0.27200000000000002</v>
      </c>
      <c r="L115" s="15">
        <v>0.41799999999999998</v>
      </c>
      <c r="M115" s="15">
        <v>0.48599999999999999</v>
      </c>
      <c r="N115" s="15">
        <v>9.9000000000000005E-2</v>
      </c>
      <c r="O115" s="15">
        <v>2.5999999999999999E-2</v>
      </c>
      <c r="P115" s="15">
        <v>9.6000000000000002E-2</v>
      </c>
      <c r="Q115" s="15">
        <v>0.02</v>
      </c>
      <c r="R115" s="15">
        <v>6.0999999999999999E-2</v>
      </c>
      <c r="S115" s="15">
        <v>9.4E-2</v>
      </c>
      <c r="T115" s="15">
        <v>0.38800000000000001</v>
      </c>
      <c r="U115" s="15">
        <v>0.317</v>
      </c>
      <c r="V115" s="15">
        <v>0.184</v>
      </c>
    </row>
    <row r="116" spans="2:22" x14ac:dyDescent="0.35">
      <c r="B116" s="15">
        <v>0.29599999999999999</v>
      </c>
      <c r="C116" s="15">
        <v>0.28699999999999998</v>
      </c>
      <c r="D116" s="15">
        <v>0.17</v>
      </c>
      <c r="E116" s="15">
        <v>0.14599999999999999</v>
      </c>
      <c r="F116" s="15">
        <v>0.14000000000000001</v>
      </c>
      <c r="G116" s="15">
        <v>0.224</v>
      </c>
      <c r="H116" s="15">
        <v>0.34300000000000003</v>
      </c>
      <c r="I116" s="15">
        <v>0.14000000000000001</v>
      </c>
      <c r="J116" s="15">
        <v>0.29499999999999998</v>
      </c>
      <c r="K116" s="15">
        <v>0.30099999999999999</v>
      </c>
      <c r="L116" s="15">
        <v>0.28999999999999998</v>
      </c>
      <c r="M116" s="15">
        <v>0.184</v>
      </c>
      <c r="N116" s="15">
        <v>0.222</v>
      </c>
      <c r="O116" s="15">
        <v>9.0999999999999998E-2</v>
      </c>
      <c r="P116" s="15">
        <v>0.20200000000000001</v>
      </c>
      <c r="Q116" s="15">
        <v>0.11700000000000001</v>
      </c>
      <c r="R116" s="15">
        <v>0.15</v>
      </c>
      <c r="S116" s="15">
        <v>0.214</v>
      </c>
      <c r="T116" s="15">
        <v>0.309</v>
      </c>
      <c r="U116" s="15">
        <v>0.30599999999999999</v>
      </c>
      <c r="V116" s="15">
        <v>0.29399999999999998</v>
      </c>
    </row>
    <row r="117" spans="2:22" x14ac:dyDescent="0.35">
      <c r="B117" s="15">
        <v>0.25600000000000001</v>
      </c>
      <c r="C117" s="15">
        <v>0.29799999999999999</v>
      </c>
      <c r="D117" s="15">
        <v>0.23300000000000001</v>
      </c>
      <c r="E117" s="15">
        <v>0.189</v>
      </c>
      <c r="F117" s="15">
        <v>0.33800000000000002</v>
      </c>
      <c r="G117" s="15">
        <v>0.185</v>
      </c>
      <c r="H117" s="15">
        <v>0.16300000000000001</v>
      </c>
      <c r="I117" s="15">
        <v>0.16500000000000001</v>
      </c>
      <c r="J117" s="15">
        <v>0.115</v>
      </c>
      <c r="K117" s="15">
        <v>0.18</v>
      </c>
      <c r="L117" s="15">
        <v>9.9000000000000005E-2</v>
      </c>
      <c r="M117" s="15">
        <v>6.6000000000000003E-2</v>
      </c>
      <c r="N117" s="15">
        <v>0.28599999999999998</v>
      </c>
      <c r="O117" s="15">
        <v>0.186</v>
      </c>
      <c r="P117" s="15">
        <v>0.25</v>
      </c>
      <c r="Q117" s="15">
        <v>0.253</v>
      </c>
      <c r="R117" s="15">
        <v>0.23400000000000001</v>
      </c>
      <c r="S117" s="15">
        <v>0.19900000000000001</v>
      </c>
      <c r="T117" s="15">
        <v>0.13100000000000001</v>
      </c>
      <c r="U117" s="15">
        <v>0.17100000000000001</v>
      </c>
      <c r="V117" s="15">
        <v>0.21299999999999999</v>
      </c>
    </row>
    <row r="118" spans="2:22" x14ac:dyDescent="0.35">
      <c r="B118" s="15">
        <v>0.151</v>
      </c>
      <c r="C118" s="15">
        <v>0.156</v>
      </c>
      <c r="D118" s="15">
        <v>0.215</v>
      </c>
      <c r="E118" s="15">
        <v>0.22</v>
      </c>
      <c r="F118" s="15">
        <v>0.17199999999999999</v>
      </c>
      <c r="G118" s="15">
        <v>0.11899999999999999</v>
      </c>
      <c r="H118" s="15">
        <v>0.23799999999999999</v>
      </c>
      <c r="I118" s="15">
        <v>0.32700000000000001</v>
      </c>
      <c r="J118" s="15">
        <v>3.9E-2</v>
      </c>
      <c r="K118" s="15">
        <v>9.0999999999999998E-2</v>
      </c>
      <c r="L118" s="15">
        <v>3.5999999999999997E-2</v>
      </c>
      <c r="M118" s="15">
        <v>8.0000000000000002E-3</v>
      </c>
      <c r="N118" s="15">
        <v>0.20200000000000001</v>
      </c>
      <c r="O118" s="15">
        <v>0.251</v>
      </c>
      <c r="P118" s="15">
        <v>0.21299999999999999</v>
      </c>
      <c r="Q118" s="15">
        <v>0.26600000000000001</v>
      </c>
      <c r="R118" s="15">
        <v>0.25</v>
      </c>
      <c r="S118" s="15">
        <v>0.24099999999999999</v>
      </c>
      <c r="T118" s="15">
        <v>4.9000000000000002E-2</v>
      </c>
      <c r="U118" s="15">
        <v>7.0000000000000007E-2</v>
      </c>
      <c r="V118" s="15">
        <v>0.14799999999999999</v>
      </c>
    </row>
    <row r="119" spans="2:22" x14ac:dyDescent="0.35">
      <c r="B119" s="15">
        <v>6.0999999999999999E-2</v>
      </c>
      <c r="C119" s="15">
        <v>6.4000000000000001E-2</v>
      </c>
      <c r="D119" s="15">
        <v>0.13800000000000001</v>
      </c>
      <c r="E119" s="15">
        <v>0.15</v>
      </c>
      <c r="F119" s="15">
        <v>0.09</v>
      </c>
      <c r="G119" s="15">
        <v>7.3999999999999996E-2</v>
      </c>
      <c r="H119" s="15">
        <v>5.8000000000000003E-2</v>
      </c>
      <c r="I119" s="15">
        <v>9.9000000000000005E-2</v>
      </c>
      <c r="J119" s="15">
        <v>2.5000000000000001E-2</v>
      </c>
      <c r="K119" s="15">
        <v>4.9000000000000002E-2</v>
      </c>
      <c r="L119" s="15">
        <v>1.7000000000000001E-2</v>
      </c>
      <c r="M119" s="15">
        <v>5.0000000000000001E-3</v>
      </c>
      <c r="N119" s="15">
        <v>0.11700000000000001</v>
      </c>
      <c r="O119" s="15">
        <v>0.20699999999999999</v>
      </c>
      <c r="P119" s="15">
        <v>0.127</v>
      </c>
      <c r="Q119" s="15">
        <v>0.191</v>
      </c>
      <c r="R119" s="15">
        <v>0.17299999999999999</v>
      </c>
      <c r="S119" s="15">
        <v>0.14599999999999999</v>
      </c>
      <c r="T119" s="15">
        <v>0.03</v>
      </c>
      <c r="U119" s="15">
        <v>2.9000000000000001E-2</v>
      </c>
      <c r="V119" s="15">
        <v>7.0000000000000007E-2</v>
      </c>
    </row>
    <row r="120" spans="2:22" x14ac:dyDescent="0.35">
      <c r="B120" s="15">
        <v>1.7999999999999999E-2</v>
      </c>
      <c r="C120" s="15">
        <v>1.4E-2</v>
      </c>
      <c r="D120" s="15">
        <v>8.4000000000000005E-2</v>
      </c>
      <c r="E120" s="15">
        <v>0.14199999999999999</v>
      </c>
      <c r="F120" s="15">
        <v>0.11799999999999999</v>
      </c>
      <c r="G120" s="15">
        <v>3.2000000000000001E-2</v>
      </c>
      <c r="H120" s="15">
        <v>3.5000000000000003E-2</v>
      </c>
      <c r="I120" s="15">
        <v>7.2999999999999995E-2</v>
      </c>
      <c r="J120" s="15">
        <v>4.0000000000000001E-3</v>
      </c>
      <c r="K120" s="15">
        <v>2.1000000000000001E-2</v>
      </c>
      <c r="L120" s="15">
        <v>6.0000000000000001E-3</v>
      </c>
      <c r="M120" s="15">
        <v>0</v>
      </c>
      <c r="N120" s="15">
        <v>3.6999999999999998E-2</v>
      </c>
      <c r="O120" s="15">
        <v>0.129</v>
      </c>
      <c r="P120" s="15">
        <v>5.8000000000000003E-2</v>
      </c>
      <c r="Q120" s="15">
        <v>9.5000000000000001E-2</v>
      </c>
      <c r="R120" s="15">
        <v>5.8000000000000003E-2</v>
      </c>
      <c r="S120" s="15">
        <v>5.2999999999999999E-2</v>
      </c>
      <c r="T120" s="15">
        <v>8.9999999999999993E-3</v>
      </c>
      <c r="U120" s="15">
        <v>1.2999999999999999E-2</v>
      </c>
      <c r="V120" s="15">
        <v>3.2000000000000001E-2</v>
      </c>
    </row>
    <row r="121" spans="2:22" x14ac:dyDescent="0.35">
      <c r="B121" s="15">
        <v>7.0000000000000001E-3</v>
      </c>
      <c r="C121" s="15">
        <v>5.0000000000000001E-3</v>
      </c>
      <c r="D121" s="15">
        <v>4.5999999999999999E-2</v>
      </c>
      <c r="E121" s="15">
        <v>6.9000000000000006E-2</v>
      </c>
      <c r="F121" s="15">
        <v>2.3E-2</v>
      </c>
      <c r="G121" s="15">
        <v>1.6E-2</v>
      </c>
      <c r="H121" s="15">
        <v>2.4E-2</v>
      </c>
      <c r="I121" s="15">
        <v>4.2999999999999997E-2</v>
      </c>
      <c r="J121" s="15">
        <v>0</v>
      </c>
      <c r="K121" s="15">
        <v>1.0999999999999999E-2</v>
      </c>
      <c r="L121" s="15">
        <v>1E-3</v>
      </c>
      <c r="M121" s="15">
        <v>0</v>
      </c>
      <c r="N121" s="15">
        <v>1.4999999999999999E-2</v>
      </c>
      <c r="O121" s="15">
        <v>6.2E-2</v>
      </c>
      <c r="P121" s="15">
        <v>2.1999999999999999E-2</v>
      </c>
      <c r="Q121" s="15">
        <v>3.9E-2</v>
      </c>
      <c r="R121" s="15">
        <v>4.7E-2</v>
      </c>
      <c r="S121" s="15">
        <v>0.03</v>
      </c>
      <c r="T121" s="15">
        <v>1E-3</v>
      </c>
      <c r="U121" s="15">
        <v>3.0000000000000001E-3</v>
      </c>
      <c r="V121" s="15">
        <v>1.4999999999999999E-2</v>
      </c>
    </row>
    <row r="122" spans="2:22" x14ac:dyDescent="0.35">
      <c r="B122" s="15">
        <v>1E-3</v>
      </c>
      <c r="C122" s="15">
        <v>0</v>
      </c>
      <c r="D122" s="15">
        <v>2.5999999999999999E-2</v>
      </c>
      <c r="E122" s="15">
        <v>2.5000000000000001E-2</v>
      </c>
      <c r="F122" s="15">
        <v>0.01</v>
      </c>
      <c r="G122" s="15">
        <v>8.9999999999999993E-3</v>
      </c>
      <c r="H122" s="15">
        <v>5.0000000000000001E-3</v>
      </c>
      <c r="I122" s="15">
        <v>0.02</v>
      </c>
      <c r="J122" s="15">
        <v>0</v>
      </c>
      <c r="K122" s="15">
        <v>5.0000000000000001E-3</v>
      </c>
      <c r="L122" s="15">
        <v>1E-3</v>
      </c>
      <c r="M122" s="15">
        <v>0</v>
      </c>
      <c r="N122" s="15">
        <v>1E-3</v>
      </c>
      <c r="O122" s="15">
        <v>2.9000000000000001E-2</v>
      </c>
      <c r="P122" s="15">
        <v>6.0000000000000001E-3</v>
      </c>
      <c r="Q122" s="15">
        <v>1.0999999999999999E-2</v>
      </c>
      <c r="R122" s="15">
        <v>0.01</v>
      </c>
      <c r="S122" s="15">
        <v>3.0000000000000001E-3</v>
      </c>
      <c r="T122" s="15">
        <v>0</v>
      </c>
      <c r="U122" s="15">
        <v>1E-3</v>
      </c>
      <c r="V122" s="15">
        <v>5.0000000000000001E-3</v>
      </c>
    </row>
    <row r="123" spans="2:22" x14ac:dyDescent="0.35">
      <c r="B123" s="15">
        <v>3.0000000000000001E-3</v>
      </c>
      <c r="C123" s="15">
        <v>1E-3</v>
      </c>
      <c r="D123" s="15">
        <v>6.0000000000000001E-3</v>
      </c>
      <c r="E123" s="15">
        <v>8.9999999999999993E-3</v>
      </c>
      <c r="F123" s="15">
        <v>3.0000000000000001E-3</v>
      </c>
      <c r="G123" s="15">
        <v>1E-3</v>
      </c>
      <c r="H123" s="15">
        <v>1E-3</v>
      </c>
      <c r="I123" s="15">
        <v>1.4999999999999999E-2</v>
      </c>
      <c r="J123" s="15">
        <v>1E-3</v>
      </c>
      <c r="K123" s="15">
        <v>3.0000000000000001E-3</v>
      </c>
      <c r="L123" s="15">
        <v>0</v>
      </c>
      <c r="M123" s="15">
        <v>1E-3</v>
      </c>
      <c r="N123" s="15">
        <v>4.0000000000000001E-3</v>
      </c>
      <c r="O123" s="15">
        <v>1.7000000000000001E-2</v>
      </c>
      <c r="P123" s="15">
        <v>1E-3</v>
      </c>
      <c r="Q123" s="15">
        <v>5.0000000000000001E-3</v>
      </c>
      <c r="R123" s="15">
        <v>6.0000000000000001E-3</v>
      </c>
      <c r="S123" s="15">
        <v>3.0000000000000001E-3</v>
      </c>
      <c r="T123" s="15">
        <v>1E-3</v>
      </c>
      <c r="U123" s="15">
        <v>0</v>
      </c>
      <c r="V123" s="15">
        <v>2E-3</v>
      </c>
    </row>
    <row r="124" spans="2:22" x14ac:dyDescent="0.35">
      <c r="B124" s="15">
        <v>0</v>
      </c>
      <c r="C124" s="15">
        <v>0</v>
      </c>
      <c r="D124" s="15">
        <v>2E-3</v>
      </c>
      <c r="E124" s="15">
        <v>1E-3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1E-3</v>
      </c>
      <c r="M124" s="15">
        <v>0</v>
      </c>
      <c r="N124" s="15">
        <v>0</v>
      </c>
      <c r="O124" s="15">
        <v>1E-3</v>
      </c>
      <c r="P124" s="15">
        <v>1E-3</v>
      </c>
      <c r="Q124" s="15">
        <v>0</v>
      </c>
      <c r="R124" s="15">
        <v>0</v>
      </c>
      <c r="S124" s="15">
        <v>0</v>
      </c>
      <c r="T124" s="15">
        <v>0</v>
      </c>
      <c r="U124" s="15">
        <v>1E-3</v>
      </c>
      <c r="V124" s="15">
        <v>1E-3</v>
      </c>
    </row>
    <row r="125" spans="2:22" x14ac:dyDescent="0.35"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</row>
    <row r="126" spans="2:22" x14ac:dyDescent="0.35"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</row>
    <row r="127" spans="2:22" x14ac:dyDescent="0.35"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</row>
    <row r="128" spans="2:22" x14ac:dyDescent="0.35"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</row>
    <row r="129" spans="2:22" x14ac:dyDescent="0.35"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</row>
    <row r="130" spans="2:22" x14ac:dyDescent="0.35"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</row>
    <row r="131" spans="2:22" x14ac:dyDescent="0.35"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</row>
    <row r="132" spans="2:22" x14ac:dyDescent="0.35"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</row>
    <row r="133" spans="2:22" x14ac:dyDescent="0.35"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</row>
    <row r="134" spans="2:22" x14ac:dyDescent="0.35"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</row>
    <row r="135" spans="2:22" x14ac:dyDescent="0.35"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</row>
    <row r="136" spans="2:22" x14ac:dyDescent="0.35"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</row>
    <row r="137" spans="2:22" x14ac:dyDescent="0.35"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</row>
    <row r="138" spans="2:22" x14ac:dyDescent="0.35"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</row>
    <row r="139" spans="2:22" x14ac:dyDescent="0.35"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</row>
    <row r="140" spans="2:22" x14ac:dyDescent="0.35"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</row>
    <row r="141" spans="2:22" x14ac:dyDescent="0.35"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</row>
    <row r="142" spans="2:22" x14ac:dyDescent="0.35"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</row>
    <row r="143" spans="2:22" x14ac:dyDescent="0.35"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</row>
    <row r="144" spans="2:22" x14ac:dyDescent="0.35"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</row>
    <row r="145" spans="2:22" x14ac:dyDescent="0.35"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</row>
    <row r="146" spans="2:22" x14ac:dyDescent="0.35"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</row>
    <row r="147" spans="2:22" x14ac:dyDescent="0.35"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</row>
    <row r="148" spans="2:22" x14ac:dyDescent="0.35"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</row>
    <row r="149" spans="2:22" x14ac:dyDescent="0.35"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</row>
    <row r="150" spans="2:22" x14ac:dyDescent="0.35"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</row>
    <row r="151" spans="2:22" x14ac:dyDescent="0.35"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</row>
    <row r="152" spans="2:22" x14ac:dyDescent="0.35"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</row>
    <row r="153" spans="2:22" x14ac:dyDescent="0.35"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</row>
    <row r="154" spans="2:22" x14ac:dyDescent="0.35"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</row>
    <row r="155" spans="2:22" x14ac:dyDescent="0.35"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</row>
    <row r="156" spans="2:22" x14ac:dyDescent="0.35"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</row>
    <row r="157" spans="2:22" x14ac:dyDescent="0.35"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</row>
    <row r="158" spans="2:22" x14ac:dyDescent="0.35"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</row>
    <row r="159" spans="2:22" x14ac:dyDescent="0.35"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</row>
    <row r="160" spans="2:22" x14ac:dyDescent="0.35"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</row>
    <row r="161" spans="2:22" x14ac:dyDescent="0.35"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</row>
    <row r="162" spans="2:22" x14ac:dyDescent="0.35"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</row>
    <row r="163" spans="2:22" x14ac:dyDescent="0.35"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</row>
    <row r="164" spans="2:22" x14ac:dyDescent="0.35"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</row>
    <row r="165" spans="2:22" x14ac:dyDescent="0.35"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</row>
    <row r="166" spans="2:22" x14ac:dyDescent="0.35"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</row>
    <row r="167" spans="2:22" x14ac:dyDescent="0.35"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</row>
    <row r="168" spans="2:22" x14ac:dyDescent="0.35"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</row>
    <row r="169" spans="2:22" x14ac:dyDescent="0.35"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</row>
    <row r="170" spans="2:22" x14ac:dyDescent="0.35"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</row>
    <row r="171" spans="2:22" x14ac:dyDescent="0.35"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</row>
    <row r="172" spans="2:22" x14ac:dyDescent="0.35"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</row>
    <row r="173" spans="2:22" x14ac:dyDescent="0.35"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</row>
    <row r="174" spans="2:22" x14ac:dyDescent="0.35"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</row>
    <row r="175" spans="2:22" x14ac:dyDescent="0.35"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</row>
    <row r="176" spans="2:22" x14ac:dyDescent="0.35"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</row>
    <row r="177" spans="2:22" x14ac:dyDescent="0.35"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</row>
    <row r="178" spans="2:22" x14ac:dyDescent="0.35"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</row>
    <row r="179" spans="2:22" x14ac:dyDescent="0.35"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</row>
    <row r="180" spans="2:22" x14ac:dyDescent="0.35"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</row>
    <row r="181" spans="2:22" x14ac:dyDescent="0.35"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</row>
    <row r="182" spans="2:22" x14ac:dyDescent="0.35"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</row>
    <row r="183" spans="2:22" x14ac:dyDescent="0.35"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</row>
    <row r="184" spans="2:22" x14ac:dyDescent="0.35"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</row>
    <row r="185" spans="2:22" x14ac:dyDescent="0.35"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</row>
    <row r="186" spans="2:22" x14ac:dyDescent="0.35"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</row>
    <row r="187" spans="2:22" x14ac:dyDescent="0.35"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</row>
    <row r="188" spans="2:22" x14ac:dyDescent="0.35">
      <c r="B188" s="15">
        <v>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</row>
    <row r="189" spans="2:22" x14ac:dyDescent="0.35"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</row>
    <row r="190" spans="2:22" x14ac:dyDescent="0.35"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</row>
    <row r="191" spans="2:22" x14ac:dyDescent="0.35">
      <c r="B191" s="15">
        <v>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</row>
    <row r="192" spans="2:22" x14ac:dyDescent="0.35"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</row>
    <row r="193" spans="2:22" x14ac:dyDescent="0.35"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</row>
    <row r="194" spans="2:22" x14ac:dyDescent="0.35"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</row>
    <row r="195" spans="2:22" x14ac:dyDescent="0.35"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</row>
    <row r="196" spans="2:22" x14ac:dyDescent="0.35"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</row>
    <row r="197" spans="2:22" x14ac:dyDescent="0.35"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</row>
    <row r="198" spans="2:22" x14ac:dyDescent="0.35"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</row>
    <row r="199" spans="2:22" x14ac:dyDescent="0.35">
      <c r="B199" s="15">
        <v>0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</row>
    <row r="200" spans="2:22" x14ac:dyDescent="0.35">
      <c r="B200" s="15">
        <v>0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</row>
    <row r="201" spans="2:22" x14ac:dyDescent="0.35"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</row>
    <row r="202" spans="2:22" x14ac:dyDescent="0.35">
      <c r="B202" s="15">
        <v>0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</row>
    <row r="203" spans="2:22" x14ac:dyDescent="0.35">
      <c r="B203" s="15">
        <v>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</row>
    <row r="204" spans="2:22" x14ac:dyDescent="0.35"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</row>
    <row r="205" spans="2:22" x14ac:dyDescent="0.35"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</row>
    <row r="206" spans="2:22" x14ac:dyDescent="0.35">
      <c r="B206" s="15">
        <v>0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</row>
    <row r="207" spans="2:22" x14ac:dyDescent="0.35"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</row>
    <row r="208" spans="2:22" x14ac:dyDescent="0.35"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</row>
    <row r="209" spans="2:22" x14ac:dyDescent="0.35"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</row>
    <row r="210" spans="2:22" x14ac:dyDescent="0.35"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</row>
    <row r="211" spans="2:22" x14ac:dyDescent="0.35">
      <c r="B211" s="15">
        <v>0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</row>
    <row r="212" spans="2:22" x14ac:dyDescent="0.35">
      <c r="B212" s="15">
        <v>0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</row>
    <row r="213" spans="2:22" x14ac:dyDescent="0.35">
      <c r="B213" s="15">
        <v>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</row>
    <row r="214" spans="2:22" x14ac:dyDescent="0.35"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</row>
    <row r="215" spans="2:22" x14ac:dyDescent="0.35"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</row>
    <row r="217" spans="2:22" x14ac:dyDescent="0.35">
      <c r="B217" s="16">
        <f>IF( $B$3, 1-B114, B114 )</f>
        <v>4.2999999999999997E-2</v>
      </c>
      <c r="C217" s="16">
        <f>IF( $C$3, 1-C114, C114 )</f>
        <v>2.5999999999999999E-2</v>
      </c>
      <c r="D217" s="16">
        <f>IF( $D$3, 1-D114, D114 )</f>
        <v>1.6E-2</v>
      </c>
      <c r="E217" s="16">
        <f>IF( $E$3, 1-E114, E114 )</f>
        <v>8.9999999999999993E-3</v>
      </c>
      <c r="F217" s="16">
        <f>IF( $F$3, 1-F114, F114 )</f>
        <v>3.1E-2</v>
      </c>
      <c r="G217" s="16">
        <f>IF( $G$3, 1-G114, G114 )</f>
        <v>0.156</v>
      </c>
      <c r="H217" s="16">
        <f>IF( $H$3, 1-H114, H114 )</f>
        <v>4.3999999999999997E-2</v>
      </c>
      <c r="I217" s="16">
        <f>IF( $I$3, 1-I114, I114 )</f>
        <v>0.04</v>
      </c>
      <c r="J217" s="16">
        <f>IF( $J$3, 1-J114, J114 )</f>
        <v>0.113</v>
      </c>
      <c r="K217" s="16">
        <f>IF( $K$3, 1-K114, K114 )</f>
        <v>6.7000000000000004E-2</v>
      </c>
      <c r="L217" s="16">
        <f>IF( $L$3, 1-L114, L114 )</f>
        <v>0.13100000000000001</v>
      </c>
      <c r="M217" s="16">
        <f>IF( $M$3, 1-M114, M114 )</f>
        <v>0.25</v>
      </c>
      <c r="N217" s="16">
        <f>IF( $N$3, 1-N114, N114 )</f>
        <v>1.7000000000000001E-2</v>
      </c>
      <c r="O217" s="16">
        <f>IF( $O$3, 1-O114, O114 )</f>
        <v>1E-3</v>
      </c>
      <c r="P217" s="16">
        <f>IF( $P$3, 1-P114, P114 )</f>
        <v>2.4E-2</v>
      </c>
      <c r="Q217" s="16">
        <f>IF( $Q$3, 1-Q114, Q114 )</f>
        <v>3.0000000000000001E-3</v>
      </c>
      <c r="R217" s="16">
        <f>IF( $R$3, 1-R114, R114 )</f>
        <v>1.0999999999999999E-2</v>
      </c>
      <c r="S217" s="16">
        <f>IF( $S$3, 1-S114, S114 )</f>
        <v>1.7000000000000001E-2</v>
      </c>
      <c r="T217" s="16">
        <f>IF( $T$3, 1-T114, T114 )</f>
        <v>8.2000000000000003E-2</v>
      </c>
      <c r="U217" s="16">
        <f>IF( $U$3, 1-U114, U114 )</f>
        <v>8.8999999999999996E-2</v>
      </c>
      <c r="V217" s="16">
        <f>IF( $V$3, 1-V114, V114 )</f>
        <v>3.5999999999999997E-2</v>
      </c>
    </row>
    <row r="218" spans="2:22" x14ac:dyDescent="0.35">
      <c r="B218" s="16">
        <f t="shared" ref="B218:B249" si="3">IF( $B$3,B217 - B115, B217 + B115 )</f>
        <v>0.20700000000000002</v>
      </c>
      <c r="C218" s="16">
        <f t="shared" ref="C218:C249" si="4">IF( $C$3,C217 - C115, C217 + C115 )</f>
        <v>0.17499999999999999</v>
      </c>
      <c r="D218" s="16">
        <f t="shared" ref="D218:D249" si="5">IF( $D$3,D217 - D115, D217 + D115 )</f>
        <v>0.08</v>
      </c>
      <c r="E218" s="16">
        <f t="shared" ref="E218:E249" si="6">IF( $E$3,E217 - E115, E217 + E115 )</f>
        <v>4.9000000000000002E-2</v>
      </c>
      <c r="F218" s="16">
        <f t="shared" ref="F218:F249" si="7">IF( $F$3,F217 - F115, F217 + F115 )</f>
        <v>0.106</v>
      </c>
      <c r="G218" s="16">
        <f t="shared" ref="G218:G249" si="8">IF( $G$3,G217 - G115, G217 + G115 )</f>
        <v>0.33999999999999997</v>
      </c>
      <c r="H218" s="16">
        <f t="shared" ref="H218:H249" si="9">IF( $H$3,H217 - H115, H217 + H115 )</f>
        <v>0.13300000000000001</v>
      </c>
      <c r="I218" s="16">
        <f t="shared" ref="I218:I249" si="10">IF( $I$3,I217 - I115, I217 + I115 )</f>
        <v>0.11799999999999999</v>
      </c>
      <c r="J218" s="16">
        <f t="shared" ref="J218:J249" si="11">IF( $J$3,J217 - J115, J217 + J115 )</f>
        <v>0.52100000000000002</v>
      </c>
      <c r="K218" s="16">
        <f t="shared" ref="K218:K249" si="12">IF( $K$3,K217 - K115, K217 + K115 )</f>
        <v>0.33900000000000002</v>
      </c>
      <c r="L218" s="16">
        <f t="shared" ref="L218:L249" si="13">IF( $L$3,L217 - L115, L217 + L115 )</f>
        <v>0.54899999999999993</v>
      </c>
      <c r="M218" s="16">
        <f t="shared" ref="M218:M249" si="14">IF( $M$3,M217 - M115, M217 + M115 )</f>
        <v>0.73599999999999999</v>
      </c>
      <c r="N218" s="16">
        <f t="shared" ref="N218:N249" si="15">IF( $N$3,N217 - N115, N217 + N115 )</f>
        <v>0.11600000000000001</v>
      </c>
      <c r="O218" s="16">
        <f t="shared" ref="O218:O249" si="16">IF( $O$3,O217 - O115, O217 + O115 )</f>
        <v>2.7E-2</v>
      </c>
      <c r="P218" s="16">
        <f t="shared" ref="P218:P249" si="17">IF( $P$3,P217 - P115, P217 + P115 )</f>
        <v>0.12</v>
      </c>
      <c r="Q218" s="16">
        <f t="shared" ref="Q218:Q249" si="18">IF( $Q$3,Q217 - Q115, Q217 + Q115 )</f>
        <v>2.3E-2</v>
      </c>
      <c r="R218" s="16">
        <f t="shared" ref="R218:R249" si="19">IF( $R$3,R217 - R115, R217 + R115 )</f>
        <v>7.1999999999999995E-2</v>
      </c>
      <c r="S218" s="16">
        <f t="shared" ref="S218:S249" si="20">IF( $S$3,S217 - S115, S217 + S115 )</f>
        <v>0.111</v>
      </c>
      <c r="T218" s="16">
        <f t="shared" ref="T218:T249" si="21">IF( $T$3,T217 - T115, T217 + T115 )</f>
        <v>0.47000000000000003</v>
      </c>
      <c r="U218" s="16">
        <f t="shared" ref="U218:U249" si="22">IF( $U$3,U217 - U115, U217 + U115 )</f>
        <v>0.40600000000000003</v>
      </c>
      <c r="V218" s="16">
        <f t="shared" ref="V218:V249" si="23">IF( $V$3,V217 - V115, V217 + V115 )</f>
        <v>0.22</v>
      </c>
    </row>
    <row r="219" spans="2:22" x14ac:dyDescent="0.35">
      <c r="B219" s="16">
        <f t="shared" si="3"/>
        <v>0.503</v>
      </c>
      <c r="C219" s="16">
        <f t="shared" si="4"/>
        <v>0.46199999999999997</v>
      </c>
      <c r="D219" s="16">
        <f t="shared" si="5"/>
        <v>0.25</v>
      </c>
      <c r="E219" s="16">
        <f t="shared" si="6"/>
        <v>0.19500000000000001</v>
      </c>
      <c r="F219" s="16">
        <f t="shared" si="7"/>
        <v>0.246</v>
      </c>
      <c r="G219" s="16">
        <f t="shared" si="8"/>
        <v>0.56399999999999995</v>
      </c>
      <c r="H219" s="16">
        <f t="shared" si="9"/>
        <v>0.47600000000000003</v>
      </c>
      <c r="I219" s="16">
        <f t="shared" si="10"/>
        <v>0.25800000000000001</v>
      </c>
      <c r="J219" s="16">
        <f t="shared" si="11"/>
        <v>0.81600000000000006</v>
      </c>
      <c r="K219" s="16">
        <f t="shared" si="12"/>
        <v>0.64</v>
      </c>
      <c r="L219" s="16">
        <f t="shared" si="13"/>
        <v>0.83899999999999997</v>
      </c>
      <c r="M219" s="16">
        <f t="shared" si="14"/>
        <v>0.91999999999999993</v>
      </c>
      <c r="N219" s="16">
        <f t="shared" si="15"/>
        <v>0.33800000000000002</v>
      </c>
      <c r="O219" s="16">
        <f t="shared" si="16"/>
        <v>0.11799999999999999</v>
      </c>
      <c r="P219" s="16">
        <f t="shared" si="17"/>
        <v>0.32200000000000001</v>
      </c>
      <c r="Q219" s="16">
        <f t="shared" si="18"/>
        <v>0.14000000000000001</v>
      </c>
      <c r="R219" s="16">
        <f t="shared" si="19"/>
        <v>0.22199999999999998</v>
      </c>
      <c r="S219" s="16">
        <f t="shared" si="20"/>
        <v>0.32500000000000001</v>
      </c>
      <c r="T219" s="16">
        <f t="shared" si="21"/>
        <v>0.77900000000000003</v>
      </c>
      <c r="U219" s="16">
        <f t="shared" si="22"/>
        <v>0.71199999999999997</v>
      </c>
      <c r="V219" s="16">
        <f t="shared" si="23"/>
        <v>0.51400000000000001</v>
      </c>
    </row>
    <row r="220" spans="2:22" x14ac:dyDescent="0.35">
      <c r="B220" s="16">
        <f t="shared" si="3"/>
        <v>0.75900000000000001</v>
      </c>
      <c r="C220" s="16">
        <f t="shared" si="4"/>
        <v>0.76</v>
      </c>
      <c r="D220" s="16">
        <f t="shared" si="5"/>
        <v>0.48299999999999998</v>
      </c>
      <c r="E220" s="16">
        <f t="shared" si="6"/>
        <v>0.38400000000000001</v>
      </c>
      <c r="F220" s="16">
        <f t="shared" si="7"/>
        <v>0.58400000000000007</v>
      </c>
      <c r="G220" s="16">
        <f t="shared" si="8"/>
        <v>0.74899999999999989</v>
      </c>
      <c r="H220" s="16">
        <f t="shared" si="9"/>
        <v>0.63900000000000001</v>
      </c>
      <c r="I220" s="16">
        <f t="shared" si="10"/>
        <v>0.42300000000000004</v>
      </c>
      <c r="J220" s="16">
        <f t="shared" si="11"/>
        <v>0.93100000000000005</v>
      </c>
      <c r="K220" s="16">
        <f t="shared" si="12"/>
        <v>0.82000000000000006</v>
      </c>
      <c r="L220" s="16">
        <f t="shared" si="13"/>
        <v>0.93799999999999994</v>
      </c>
      <c r="M220" s="16">
        <f t="shared" si="14"/>
        <v>0.98599999999999999</v>
      </c>
      <c r="N220" s="16">
        <f t="shared" si="15"/>
        <v>0.624</v>
      </c>
      <c r="O220" s="16">
        <f t="shared" si="16"/>
        <v>0.30399999999999999</v>
      </c>
      <c r="P220" s="16">
        <f t="shared" si="17"/>
        <v>0.57200000000000006</v>
      </c>
      <c r="Q220" s="16">
        <f t="shared" si="18"/>
        <v>0.39300000000000002</v>
      </c>
      <c r="R220" s="16">
        <f t="shared" si="19"/>
        <v>0.45599999999999996</v>
      </c>
      <c r="S220" s="16">
        <f t="shared" si="20"/>
        <v>0.52400000000000002</v>
      </c>
      <c r="T220" s="16">
        <f t="shared" si="21"/>
        <v>0.91</v>
      </c>
      <c r="U220" s="16">
        <f t="shared" si="22"/>
        <v>0.88300000000000001</v>
      </c>
      <c r="V220" s="16">
        <f t="shared" si="23"/>
        <v>0.72699999999999998</v>
      </c>
    </row>
    <row r="221" spans="2:22" x14ac:dyDescent="0.35">
      <c r="B221" s="16">
        <f t="shared" si="3"/>
        <v>0.91</v>
      </c>
      <c r="C221" s="16">
        <f t="shared" si="4"/>
        <v>0.91600000000000004</v>
      </c>
      <c r="D221" s="16">
        <f t="shared" si="5"/>
        <v>0.69799999999999995</v>
      </c>
      <c r="E221" s="16">
        <f t="shared" si="6"/>
        <v>0.60399999999999998</v>
      </c>
      <c r="F221" s="16">
        <f t="shared" si="7"/>
        <v>0.75600000000000001</v>
      </c>
      <c r="G221" s="16">
        <f t="shared" si="8"/>
        <v>0.86799999999999988</v>
      </c>
      <c r="H221" s="16">
        <f t="shared" si="9"/>
        <v>0.877</v>
      </c>
      <c r="I221" s="16">
        <f t="shared" si="10"/>
        <v>0.75</v>
      </c>
      <c r="J221" s="16">
        <f t="shared" si="11"/>
        <v>0.97000000000000008</v>
      </c>
      <c r="K221" s="16">
        <f t="shared" si="12"/>
        <v>0.91100000000000003</v>
      </c>
      <c r="L221" s="16">
        <f t="shared" si="13"/>
        <v>0.97399999999999998</v>
      </c>
      <c r="M221" s="16">
        <f t="shared" si="14"/>
        <v>0.99399999999999999</v>
      </c>
      <c r="N221" s="16">
        <f t="shared" si="15"/>
        <v>0.82600000000000007</v>
      </c>
      <c r="O221" s="16">
        <f t="shared" si="16"/>
        <v>0.55499999999999994</v>
      </c>
      <c r="P221" s="16">
        <f t="shared" si="17"/>
        <v>0.78500000000000003</v>
      </c>
      <c r="Q221" s="16">
        <f t="shared" si="18"/>
        <v>0.65900000000000003</v>
      </c>
      <c r="R221" s="16">
        <f t="shared" si="19"/>
        <v>0.70599999999999996</v>
      </c>
      <c r="S221" s="16">
        <f t="shared" si="20"/>
        <v>0.76500000000000001</v>
      </c>
      <c r="T221" s="16">
        <f t="shared" si="21"/>
        <v>0.95900000000000007</v>
      </c>
      <c r="U221" s="16">
        <f t="shared" si="22"/>
        <v>0.95300000000000007</v>
      </c>
      <c r="V221" s="16">
        <f t="shared" si="23"/>
        <v>0.875</v>
      </c>
    </row>
    <row r="222" spans="2:22" x14ac:dyDescent="0.35">
      <c r="B222" s="16">
        <f t="shared" si="3"/>
        <v>0.97100000000000009</v>
      </c>
      <c r="C222" s="16">
        <f t="shared" si="4"/>
        <v>0.98</v>
      </c>
      <c r="D222" s="16">
        <f t="shared" si="5"/>
        <v>0.83599999999999997</v>
      </c>
      <c r="E222" s="16">
        <f t="shared" si="6"/>
        <v>0.754</v>
      </c>
      <c r="F222" s="16">
        <f t="shared" si="7"/>
        <v>0.84599999999999997</v>
      </c>
      <c r="G222" s="16">
        <f t="shared" si="8"/>
        <v>0.94199999999999984</v>
      </c>
      <c r="H222" s="16">
        <f t="shared" si="9"/>
        <v>0.93500000000000005</v>
      </c>
      <c r="I222" s="16">
        <f t="shared" si="10"/>
        <v>0.84899999999999998</v>
      </c>
      <c r="J222" s="16">
        <f t="shared" si="11"/>
        <v>0.99500000000000011</v>
      </c>
      <c r="K222" s="16">
        <f t="shared" si="12"/>
        <v>0.96000000000000008</v>
      </c>
      <c r="L222" s="16">
        <f t="shared" si="13"/>
        <v>0.99099999999999999</v>
      </c>
      <c r="M222" s="16">
        <f t="shared" si="14"/>
        <v>0.999</v>
      </c>
      <c r="N222" s="16">
        <f t="shared" si="15"/>
        <v>0.94300000000000006</v>
      </c>
      <c r="O222" s="16">
        <f t="shared" si="16"/>
        <v>0.7619999999999999</v>
      </c>
      <c r="P222" s="16">
        <f t="shared" si="17"/>
        <v>0.91200000000000003</v>
      </c>
      <c r="Q222" s="16">
        <f t="shared" si="18"/>
        <v>0.85000000000000009</v>
      </c>
      <c r="R222" s="16">
        <f t="shared" si="19"/>
        <v>0.879</v>
      </c>
      <c r="S222" s="16">
        <f t="shared" si="20"/>
        <v>0.91100000000000003</v>
      </c>
      <c r="T222" s="16">
        <f t="shared" si="21"/>
        <v>0.9890000000000001</v>
      </c>
      <c r="U222" s="16">
        <f t="shared" si="22"/>
        <v>0.9820000000000001</v>
      </c>
      <c r="V222" s="16">
        <f t="shared" si="23"/>
        <v>0.94500000000000006</v>
      </c>
    </row>
    <row r="223" spans="2:22" x14ac:dyDescent="0.35">
      <c r="B223" s="16">
        <f t="shared" si="3"/>
        <v>0.9890000000000001</v>
      </c>
      <c r="C223" s="16">
        <f t="shared" si="4"/>
        <v>0.99399999999999999</v>
      </c>
      <c r="D223" s="16">
        <f t="shared" si="5"/>
        <v>0.91999999999999993</v>
      </c>
      <c r="E223" s="16">
        <f t="shared" si="6"/>
        <v>0.89600000000000002</v>
      </c>
      <c r="F223" s="16">
        <f t="shared" si="7"/>
        <v>0.96399999999999997</v>
      </c>
      <c r="G223" s="16">
        <f t="shared" si="8"/>
        <v>0.97399999999999987</v>
      </c>
      <c r="H223" s="16">
        <f t="shared" si="9"/>
        <v>0.97000000000000008</v>
      </c>
      <c r="I223" s="16">
        <f t="shared" si="10"/>
        <v>0.92199999999999993</v>
      </c>
      <c r="J223" s="16">
        <f t="shared" si="11"/>
        <v>0.99900000000000011</v>
      </c>
      <c r="K223" s="16">
        <f t="shared" si="12"/>
        <v>0.98100000000000009</v>
      </c>
      <c r="L223" s="16">
        <f t="shared" si="13"/>
        <v>0.997</v>
      </c>
      <c r="M223" s="16">
        <f t="shared" si="14"/>
        <v>0.999</v>
      </c>
      <c r="N223" s="16">
        <f t="shared" si="15"/>
        <v>0.98000000000000009</v>
      </c>
      <c r="O223" s="16">
        <f t="shared" si="16"/>
        <v>0.8909999999999999</v>
      </c>
      <c r="P223" s="16">
        <f t="shared" si="17"/>
        <v>0.97000000000000008</v>
      </c>
      <c r="Q223" s="16">
        <f t="shared" si="18"/>
        <v>0.94500000000000006</v>
      </c>
      <c r="R223" s="16">
        <f t="shared" si="19"/>
        <v>0.93700000000000006</v>
      </c>
      <c r="S223" s="16">
        <f t="shared" si="20"/>
        <v>0.96400000000000008</v>
      </c>
      <c r="T223" s="16">
        <f t="shared" si="21"/>
        <v>0.99800000000000011</v>
      </c>
      <c r="U223" s="16">
        <f t="shared" si="22"/>
        <v>0.99500000000000011</v>
      </c>
      <c r="V223" s="16">
        <f t="shared" si="23"/>
        <v>0.97700000000000009</v>
      </c>
    </row>
    <row r="224" spans="2:22" x14ac:dyDescent="0.35">
      <c r="B224" s="16">
        <f t="shared" si="3"/>
        <v>0.99600000000000011</v>
      </c>
      <c r="C224" s="16">
        <f t="shared" si="4"/>
        <v>0.999</v>
      </c>
      <c r="D224" s="16">
        <f t="shared" si="5"/>
        <v>0.96599999999999997</v>
      </c>
      <c r="E224" s="16">
        <f t="shared" si="6"/>
        <v>0.96500000000000008</v>
      </c>
      <c r="F224" s="16">
        <f t="shared" si="7"/>
        <v>0.98699999999999999</v>
      </c>
      <c r="G224" s="16">
        <f t="shared" si="8"/>
        <v>0.98999999999999988</v>
      </c>
      <c r="H224" s="16">
        <f t="shared" si="9"/>
        <v>0.99400000000000011</v>
      </c>
      <c r="I224" s="16">
        <f t="shared" si="10"/>
        <v>0.96499999999999997</v>
      </c>
      <c r="J224" s="16">
        <f t="shared" si="11"/>
        <v>0.99900000000000011</v>
      </c>
      <c r="K224" s="16">
        <f t="shared" si="12"/>
        <v>0.9920000000000001</v>
      </c>
      <c r="L224" s="16">
        <f t="shared" si="13"/>
        <v>0.998</v>
      </c>
      <c r="M224" s="16">
        <f t="shared" si="14"/>
        <v>0.999</v>
      </c>
      <c r="N224" s="16">
        <f t="shared" si="15"/>
        <v>0.99500000000000011</v>
      </c>
      <c r="O224" s="16">
        <f t="shared" si="16"/>
        <v>0.95299999999999985</v>
      </c>
      <c r="P224" s="16">
        <f t="shared" si="17"/>
        <v>0.9920000000000001</v>
      </c>
      <c r="Q224" s="16">
        <f t="shared" si="18"/>
        <v>0.9840000000000001</v>
      </c>
      <c r="R224" s="16">
        <f t="shared" si="19"/>
        <v>0.9840000000000001</v>
      </c>
      <c r="S224" s="16">
        <f t="shared" si="20"/>
        <v>0.99400000000000011</v>
      </c>
      <c r="T224" s="16">
        <f t="shared" si="21"/>
        <v>0.99900000000000011</v>
      </c>
      <c r="U224" s="16">
        <f t="shared" si="22"/>
        <v>0.99800000000000011</v>
      </c>
      <c r="V224" s="16">
        <f t="shared" si="23"/>
        <v>0.9920000000000001</v>
      </c>
    </row>
    <row r="225" spans="2:22" x14ac:dyDescent="0.35">
      <c r="B225" s="16">
        <f t="shared" si="3"/>
        <v>0.99700000000000011</v>
      </c>
      <c r="C225" s="16">
        <f t="shared" si="4"/>
        <v>0.999</v>
      </c>
      <c r="D225" s="16">
        <f t="shared" si="5"/>
        <v>0.99199999999999999</v>
      </c>
      <c r="E225" s="16">
        <f t="shared" si="6"/>
        <v>0.9900000000000001</v>
      </c>
      <c r="F225" s="16">
        <f t="shared" si="7"/>
        <v>0.997</v>
      </c>
      <c r="G225" s="16">
        <f t="shared" si="8"/>
        <v>0.99899999999999989</v>
      </c>
      <c r="H225" s="16">
        <f t="shared" si="9"/>
        <v>0.99900000000000011</v>
      </c>
      <c r="I225" s="16">
        <f t="shared" si="10"/>
        <v>0.98499999999999999</v>
      </c>
      <c r="J225" s="16">
        <f t="shared" si="11"/>
        <v>0.99900000000000011</v>
      </c>
      <c r="K225" s="16">
        <f t="shared" si="12"/>
        <v>0.99700000000000011</v>
      </c>
      <c r="L225" s="16">
        <f t="shared" si="13"/>
        <v>0.999</v>
      </c>
      <c r="M225" s="16">
        <f t="shared" si="14"/>
        <v>0.999</v>
      </c>
      <c r="N225" s="16">
        <f t="shared" si="15"/>
        <v>0.99600000000000011</v>
      </c>
      <c r="O225" s="16">
        <f t="shared" si="16"/>
        <v>0.98199999999999987</v>
      </c>
      <c r="P225" s="16">
        <f t="shared" si="17"/>
        <v>0.99800000000000011</v>
      </c>
      <c r="Q225" s="16">
        <f t="shared" si="18"/>
        <v>0.99500000000000011</v>
      </c>
      <c r="R225" s="16">
        <f t="shared" si="19"/>
        <v>0.99400000000000011</v>
      </c>
      <c r="S225" s="16">
        <f t="shared" si="20"/>
        <v>0.99700000000000011</v>
      </c>
      <c r="T225" s="16">
        <f t="shared" si="21"/>
        <v>0.99900000000000011</v>
      </c>
      <c r="U225" s="16">
        <f t="shared" si="22"/>
        <v>0.99900000000000011</v>
      </c>
      <c r="V225" s="16">
        <f t="shared" si="23"/>
        <v>0.99700000000000011</v>
      </c>
    </row>
    <row r="226" spans="2:22" x14ac:dyDescent="0.35">
      <c r="B226" s="16">
        <f t="shared" si="3"/>
        <v>1</v>
      </c>
      <c r="C226" s="16">
        <f t="shared" si="4"/>
        <v>1</v>
      </c>
      <c r="D226" s="16">
        <f t="shared" si="5"/>
        <v>0.998</v>
      </c>
      <c r="E226" s="16">
        <f t="shared" si="6"/>
        <v>0.99900000000000011</v>
      </c>
      <c r="F226" s="16">
        <f t="shared" si="7"/>
        <v>1</v>
      </c>
      <c r="G226" s="16">
        <f t="shared" si="8"/>
        <v>0.99999999999999989</v>
      </c>
      <c r="H226" s="16">
        <f t="shared" si="9"/>
        <v>1</v>
      </c>
      <c r="I226" s="16">
        <f t="shared" si="10"/>
        <v>1</v>
      </c>
      <c r="J226" s="16">
        <f t="shared" si="11"/>
        <v>1</v>
      </c>
      <c r="K226" s="16">
        <f t="shared" si="12"/>
        <v>1</v>
      </c>
      <c r="L226" s="16">
        <f t="shared" si="13"/>
        <v>0.999</v>
      </c>
      <c r="M226" s="16">
        <f t="shared" si="14"/>
        <v>1</v>
      </c>
      <c r="N226" s="16">
        <f t="shared" si="15"/>
        <v>1</v>
      </c>
      <c r="O226" s="16">
        <f t="shared" si="16"/>
        <v>0.99899999999999989</v>
      </c>
      <c r="P226" s="16">
        <f t="shared" si="17"/>
        <v>0.99900000000000011</v>
      </c>
      <c r="Q226" s="16">
        <f t="shared" si="18"/>
        <v>1</v>
      </c>
      <c r="R226" s="16">
        <f t="shared" si="19"/>
        <v>1</v>
      </c>
      <c r="S226" s="16">
        <f t="shared" si="20"/>
        <v>1</v>
      </c>
      <c r="T226" s="16">
        <f t="shared" si="21"/>
        <v>1</v>
      </c>
      <c r="U226" s="16">
        <f t="shared" si="22"/>
        <v>0.99900000000000011</v>
      </c>
      <c r="V226" s="16">
        <f t="shared" si="23"/>
        <v>0.99900000000000011</v>
      </c>
    </row>
    <row r="227" spans="2:22" x14ac:dyDescent="0.35">
      <c r="B227" s="16">
        <f t="shared" si="3"/>
        <v>1</v>
      </c>
      <c r="C227" s="16">
        <f t="shared" si="4"/>
        <v>1</v>
      </c>
      <c r="D227" s="16">
        <f t="shared" si="5"/>
        <v>1</v>
      </c>
      <c r="E227" s="16">
        <f t="shared" si="6"/>
        <v>1</v>
      </c>
      <c r="F227" s="16">
        <f t="shared" si="7"/>
        <v>1</v>
      </c>
      <c r="G227" s="16">
        <f t="shared" si="8"/>
        <v>0.99999999999999989</v>
      </c>
      <c r="H227" s="16">
        <f t="shared" si="9"/>
        <v>1</v>
      </c>
      <c r="I227" s="16">
        <f t="shared" si="10"/>
        <v>1</v>
      </c>
      <c r="J227" s="16">
        <f t="shared" si="11"/>
        <v>1</v>
      </c>
      <c r="K227" s="16">
        <f t="shared" si="12"/>
        <v>1</v>
      </c>
      <c r="L227" s="16">
        <f t="shared" si="13"/>
        <v>1</v>
      </c>
      <c r="M227" s="16">
        <f t="shared" si="14"/>
        <v>1</v>
      </c>
      <c r="N227" s="16">
        <f t="shared" si="15"/>
        <v>1</v>
      </c>
      <c r="O227" s="16">
        <f t="shared" si="16"/>
        <v>0.99999999999999989</v>
      </c>
      <c r="P227" s="16">
        <f t="shared" si="17"/>
        <v>1</v>
      </c>
      <c r="Q227" s="16">
        <f t="shared" si="18"/>
        <v>1</v>
      </c>
      <c r="R227" s="16">
        <f t="shared" si="19"/>
        <v>1</v>
      </c>
      <c r="S227" s="16">
        <f t="shared" si="20"/>
        <v>1</v>
      </c>
      <c r="T227" s="16">
        <f t="shared" si="21"/>
        <v>1</v>
      </c>
      <c r="U227" s="16">
        <f t="shared" si="22"/>
        <v>1</v>
      </c>
      <c r="V227" s="16">
        <f t="shared" si="23"/>
        <v>1</v>
      </c>
    </row>
    <row r="228" spans="2:22" x14ac:dyDescent="0.35">
      <c r="B228" s="16">
        <f t="shared" si="3"/>
        <v>1</v>
      </c>
      <c r="C228" s="16">
        <f t="shared" si="4"/>
        <v>1</v>
      </c>
      <c r="D228" s="16">
        <f t="shared" si="5"/>
        <v>1</v>
      </c>
      <c r="E228" s="16">
        <f t="shared" si="6"/>
        <v>1</v>
      </c>
      <c r="F228" s="16">
        <f t="shared" si="7"/>
        <v>1</v>
      </c>
      <c r="G228" s="16">
        <f t="shared" si="8"/>
        <v>0.99999999999999989</v>
      </c>
      <c r="H228" s="16">
        <f t="shared" si="9"/>
        <v>1</v>
      </c>
      <c r="I228" s="16">
        <f t="shared" si="10"/>
        <v>1</v>
      </c>
      <c r="J228" s="16">
        <f t="shared" si="11"/>
        <v>1</v>
      </c>
      <c r="K228" s="16">
        <f t="shared" si="12"/>
        <v>1</v>
      </c>
      <c r="L228" s="16">
        <f t="shared" si="13"/>
        <v>1</v>
      </c>
      <c r="M228" s="16">
        <f t="shared" si="14"/>
        <v>1</v>
      </c>
      <c r="N228" s="16">
        <f t="shared" si="15"/>
        <v>1</v>
      </c>
      <c r="O228" s="16">
        <f t="shared" si="16"/>
        <v>0.99999999999999989</v>
      </c>
      <c r="P228" s="16">
        <f t="shared" si="17"/>
        <v>1</v>
      </c>
      <c r="Q228" s="16">
        <f t="shared" si="18"/>
        <v>1</v>
      </c>
      <c r="R228" s="16">
        <f t="shared" si="19"/>
        <v>1</v>
      </c>
      <c r="S228" s="16">
        <f t="shared" si="20"/>
        <v>1</v>
      </c>
      <c r="T228" s="16">
        <f t="shared" si="21"/>
        <v>1</v>
      </c>
      <c r="U228" s="16">
        <f t="shared" si="22"/>
        <v>1</v>
      </c>
      <c r="V228" s="16">
        <f t="shared" si="23"/>
        <v>1</v>
      </c>
    </row>
    <row r="229" spans="2:22" x14ac:dyDescent="0.35">
      <c r="B229" s="16">
        <f t="shared" si="3"/>
        <v>1</v>
      </c>
      <c r="C229" s="16">
        <f t="shared" si="4"/>
        <v>1</v>
      </c>
      <c r="D229" s="16">
        <f t="shared" si="5"/>
        <v>1</v>
      </c>
      <c r="E229" s="16">
        <f t="shared" si="6"/>
        <v>1</v>
      </c>
      <c r="F229" s="16">
        <f t="shared" si="7"/>
        <v>1</v>
      </c>
      <c r="G229" s="16">
        <f t="shared" si="8"/>
        <v>0.99999999999999989</v>
      </c>
      <c r="H229" s="16">
        <f t="shared" si="9"/>
        <v>1</v>
      </c>
      <c r="I229" s="16">
        <f t="shared" si="10"/>
        <v>1</v>
      </c>
      <c r="J229" s="16">
        <f t="shared" si="11"/>
        <v>1</v>
      </c>
      <c r="K229" s="16">
        <f t="shared" si="12"/>
        <v>1</v>
      </c>
      <c r="L229" s="16">
        <f t="shared" si="13"/>
        <v>1</v>
      </c>
      <c r="M229" s="16">
        <f t="shared" si="14"/>
        <v>1</v>
      </c>
      <c r="N229" s="16">
        <f t="shared" si="15"/>
        <v>1</v>
      </c>
      <c r="O229" s="16">
        <f t="shared" si="16"/>
        <v>0.99999999999999989</v>
      </c>
      <c r="P229" s="16">
        <f t="shared" si="17"/>
        <v>1</v>
      </c>
      <c r="Q229" s="16">
        <f t="shared" si="18"/>
        <v>1</v>
      </c>
      <c r="R229" s="16">
        <f t="shared" si="19"/>
        <v>1</v>
      </c>
      <c r="S229" s="16">
        <f t="shared" si="20"/>
        <v>1</v>
      </c>
      <c r="T229" s="16">
        <f t="shared" si="21"/>
        <v>1</v>
      </c>
      <c r="U229" s="16">
        <f t="shared" si="22"/>
        <v>1</v>
      </c>
      <c r="V229" s="16">
        <f t="shared" si="23"/>
        <v>1</v>
      </c>
    </row>
    <row r="230" spans="2:22" x14ac:dyDescent="0.35">
      <c r="B230" s="16">
        <f t="shared" si="3"/>
        <v>1</v>
      </c>
      <c r="C230" s="16">
        <f t="shared" si="4"/>
        <v>1</v>
      </c>
      <c r="D230" s="16">
        <f t="shared" si="5"/>
        <v>1</v>
      </c>
      <c r="E230" s="16">
        <f t="shared" si="6"/>
        <v>1</v>
      </c>
      <c r="F230" s="16">
        <f t="shared" si="7"/>
        <v>1</v>
      </c>
      <c r="G230" s="16">
        <f t="shared" si="8"/>
        <v>0.99999999999999989</v>
      </c>
      <c r="H230" s="16">
        <f t="shared" si="9"/>
        <v>1</v>
      </c>
      <c r="I230" s="16">
        <f t="shared" si="10"/>
        <v>1</v>
      </c>
      <c r="J230" s="16">
        <f t="shared" si="11"/>
        <v>1</v>
      </c>
      <c r="K230" s="16">
        <f t="shared" si="12"/>
        <v>1</v>
      </c>
      <c r="L230" s="16">
        <f t="shared" si="13"/>
        <v>1</v>
      </c>
      <c r="M230" s="16">
        <f t="shared" si="14"/>
        <v>1</v>
      </c>
      <c r="N230" s="16">
        <f t="shared" si="15"/>
        <v>1</v>
      </c>
      <c r="O230" s="16">
        <f t="shared" si="16"/>
        <v>0.99999999999999989</v>
      </c>
      <c r="P230" s="16">
        <f t="shared" si="17"/>
        <v>1</v>
      </c>
      <c r="Q230" s="16">
        <f t="shared" si="18"/>
        <v>1</v>
      </c>
      <c r="R230" s="16">
        <f t="shared" si="19"/>
        <v>1</v>
      </c>
      <c r="S230" s="16">
        <f t="shared" si="20"/>
        <v>1</v>
      </c>
      <c r="T230" s="16">
        <f t="shared" si="21"/>
        <v>1</v>
      </c>
      <c r="U230" s="16">
        <f t="shared" si="22"/>
        <v>1</v>
      </c>
      <c r="V230" s="16">
        <f t="shared" si="23"/>
        <v>1</v>
      </c>
    </row>
    <row r="231" spans="2:22" x14ac:dyDescent="0.35">
      <c r="B231" s="16">
        <f t="shared" si="3"/>
        <v>1</v>
      </c>
      <c r="C231" s="16">
        <f t="shared" si="4"/>
        <v>1</v>
      </c>
      <c r="D231" s="16">
        <f t="shared" si="5"/>
        <v>1</v>
      </c>
      <c r="E231" s="16">
        <f t="shared" si="6"/>
        <v>1</v>
      </c>
      <c r="F231" s="16">
        <f t="shared" si="7"/>
        <v>1</v>
      </c>
      <c r="G231" s="16">
        <f t="shared" si="8"/>
        <v>0.99999999999999989</v>
      </c>
      <c r="H231" s="16">
        <f t="shared" si="9"/>
        <v>1</v>
      </c>
      <c r="I231" s="16">
        <f t="shared" si="10"/>
        <v>1</v>
      </c>
      <c r="J231" s="16">
        <f t="shared" si="11"/>
        <v>1</v>
      </c>
      <c r="K231" s="16">
        <f t="shared" si="12"/>
        <v>1</v>
      </c>
      <c r="L231" s="16">
        <f t="shared" si="13"/>
        <v>1</v>
      </c>
      <c r="M231" s="16">
        <f t="shared" si="14"/>
        <v>1</v>
      </c>
      <c r="N231" s="16">
        <f t="shared" si="15"/>
        <v>1</v>
      </c>
      <c r="O231" s="16">
        <f t="shared" si="16"/>
        <v>0.99999999999999989</v>
      </c>
      <c r="P231" s="16">
        <f t="shared" si="17"/>
        <v>1</v>
      </c>
      <c r="Q231" s="16">
        <f t="shared" si="18"/>
        <v>1</v>
      </c>
      <c r="R231" s="16">
        <f t="shared" si="19"/>
        <v>1</v>
      </c>
      <c r="S231" s="16">
        <f t="shared" si="20"/>
        <v>1</v>
      </c>
      <c r="T231" s="16">
        <f t="shared" si="21"/>
        <v>1</v>
      </c>
      <c r="U231" s="16">
        <f t="shared" si="22"/>
        <v>1</v>
      </c>
      <c r="V231" s="16">
        <f t="shared" si="23"/>
        <v>1</v>
      </c>
    </row>
    <row r="232" spans="2:22" x14ac:dyDescent="0.35">
      <c r="B232" s="16">
        <f t="shared" si="3"/>
        <v>1</v>
      </c>
      <c r="C232" s="16">
        <f t="shared" si="4"/>
        <v>1</v>
      </c>
      <c r="D232" s="16">
        <f t="shared" si="5"/>
        <v>1</v>
      </c>
      <c r="E232" s="16">
        <f t="shared" si="6"/>
        <v>1</v>
      </c>
      <c r="F232" s="16">
        <f t="shared" si="7"/>
        <v>1</v>
      </c>
      <c r="G232" s="16">
        <f t="shared" si="8"/>
        <v>0.99999999999999989</v>
      </c>
      <c r="H232" s="16">
        <f t="shared" si="9"/>
        <v>1</v>
      </c>
      <c r="I232" s="16">
        <f t="shared" si="10"/>
        <v>1</v>
      </c>
      <c r="J232" s="16">
        <f t="shared" si="11"/>
        <v>1</v>
      </c>
      <c r="K232" s="16">
        <f t="shared" si="12"/>
        <v>1</v>
      </c>
      <c r="L232" s="16">
        <f t="shared" si="13"/>
        <v>1</v>
      </c>
      <c r="M232" s="16">
        <f t="shared" si="14"/>
        <v>1</v>
      </c>
      <c r="N232" s="16">
        <f t="shared" si="15"/>
        <v>1</v>
      </c>
      <c r="O232" s="16">
        <f t="shared" si="16"/>
        <v>0.99999999999999989</v>
      </c>
      <c r="P232" s="16">
        <f t="shared" si="17"/>
        <v>1</v>
      </c>
      <c r="Q232" s="16">
        <f t="shared" si="18"/>
        <v>1</v>
      </c>
      <c r="R232" s="16">
        <f t="shared" si="19"/>
        <v>1</v>
      </c>
      <c r="S232" s="16">
        <f t="shared" si="20"/>
        <v>1</v>
      </c>
      <c r="T232" s="16">
        <f t="shared" si="21"/>
        <v>1</v>
      </c>
      <c r="U232" s="16">
        <f t="shared" si="22"/>
        <v>1</v>
      </c>
      <c r="V232" s="16">
        <f t="shared" si="23"/>
        <v>1</v>
      </c>
    </row>
    <row r="233" spans="2:22" x14ac:dyDescent="0.35">
      <c r="B233" s="16">
        <f t="shared" si="3"/>
        <v>1</v>
      </c>
      <c r="C233" s="16">
        <f t="shared" si="4"/>
        <v>1</v>
      </c>
      <c r="D233" s="16">
        <f t="shared" si="5"/>
        <v>1</v>
      </c>
      <c r="E233" s="16">
        <f t="shared" si="6"/>
        <v>1</v>
      </c>
      <c r="F233" s="16">
        <f t="shared" si="7"/>
        <v>1</v>
      </c>
      <c r="G233" s="16">
        <f t="shared" si="8"/>
        <v>0.99999999999999989</v>
      </c>
      <c r="H233" s="16">
        <f t="shared" si="9"/>
        <v>1</v>
      </c>
      <c r="I233" s="16">
        <f t="shared" si="10"/>
        <v>1</v>
      </c>
      <c r="J233" s="16">
        <f t="shared" si="11"/>
        <v>1</v>
      </c>
      <c r="K233" s="16">
        <f t="shared" si="12"/>
        <v>1</v>
      </c>
      <c r="L233" s="16">
        <f t="shared" si="13"/>
        <v>1</v>
      </c>
      <c r="M233" s="16">
        <f t="shared" si="14"/>
        <v>1</v>
      </c>
      <c r="N233" s="16">
        <f t="shared" si="15"/>
        <v>1</v>
      </c>
      <c r="O233" s="16">
        <f t="shared" si="16"/>
        <v>0.99999999999999989</v>
      </c>
      <c r="P233" s="16">
        <f t="shared" si="17"/>
        <v>1</v>
      </c>
      <c r="Q233" s="16">
        <f t="shared" si="18"/>
        <v>1</v>
      </c>
      <c r="R233" s="16">
        <f t="shared" si="19"/>
        <v>1</v>
      </c>
      <c r="S233" s="16">
        <f t="shared" si="20"/>
        <v>1</v>
      </c>
      <c r="T233" s="16">
        <f t="shared" si="21"/>
        <v>1</v>
      </c>
      <c r="U233" s="16">
        <f t="shared" si="22"/>
        <v>1</v>
      </c>
      <c r="V233" s="16">
        <f t="shared" si="23"/>
        <v>1</v>
      </c>
    </row>
    <row r="234" spans="2:22" x14ac:dyDescent="0.35">
      <c r="B234" s="16">
        <f t="shared" si="3"/>
        <v>1</v>
      </c>
      <c r="C234" s="16">
        <f t="shared" si="4"/>
        <v>1</v>
      </c>
      <c r="D234" s="16">
        <f t="shared" si="5"/>
        <v>1</v>
      </c>
      <c r="E234" s="16">
        <f t="shared" si="6"/>
        <v>1</v>
      </c>
      <c r="F234" s="16">
        <f t="shared" si="7"/>
        <v>1</v>
      </c>
      <c r="G234" s="16">
        <f t="shared" si="8"/>
        <v>0.99999999999999989</v>
      </c>
      <c r="H234" s="16">
        <f t="shared" si="9"/>
        <v>1</v>
      </c>
      <c r="I234" s="16">
        <f t="shared" si="10"/>
        <v>1</v>
      </c>
      <c r="J234" s="16">
        <f t="shared" si="11"/>
        <v>1</v>
      </c>
      <c r="K234" s="16">
        <f t="shared" si="12"/>
        <v>1</v>
      </c>
      <c r="L234" s="16">
        <f t="shared" si="13"/>
        <v>1</v>
      </c>
      <c r="M234" s="16">
        <f t="shared" si="14"/>
        <v>1</v>
      </c>
      <c r="N234" s="16">
        <f t="shared" si="15"/>
        <v>1</v>
      </c>
      <c r="O234" s="16">
        <f t="shared" si="16"/>
        <v>0.99999999999999989</v>
      </c>
      <c r="P234" s="16">
        <f t="shared" si="17"/>
        <v>1</v>
      </c>
      <c r="Q234" s="16">
        <f t="shared" si="18"/>
        <v>1</v>
      </c>
      <c r="R234" s="16">
        <f t="shared" si="19"/>
        <v>1</v>
      </c>
      <c r="S234" s="16">
        <f t="shared" si="20"/>
        <v>1</v>
      </c>
      <c r="T234" s="16">
        <f t="shared" si="21"/>
        <v>1</v>
      </c>
      <c r="U234" s="16">
        <f t="shared" si="22"/>
        <v>1</v>
      </c>
      <c r="V234" s="16">
        <f t="shared" si="23"/>
        <v>1</v>
      </c>
    </row>
    <row r="235" spans="2:22" x14ac:dyDescent="0.35">
      <c r="B235" s="16">
        <f t="shared" si="3"/>
        <v>1</v>
      </c>
      <c r="C235" s="16">
        <f t="shared" si="4"/>
        <v>1</v>
      </c>
      <c r="D235" s="16">
        <f t="shared" si="5"/>
        <v>1</v>
      </c>
      <c r="E235" s="16">
        <f t="shared" si="6"/>
        <v>1</v>
      </c>
      <c r="F235" s="16">
        <f t="shared" si="7"/>
        <v>1</v>
      </c>
      <c r="G235" s="16">
        <f t="shared" si="8"/>
        <v>0.99999999999999989</v>
      </c>
      <c r="H235" s="16">
        <f t="shared" si="9"/>
        <v>1</v>
      </c>
      <c r="I235" s="16">
        <f t="shared" si="10"/>
        <v>1</v>
      </c>
      <c r="J235" s="16">
        <f t="shared" si="11"/>
        <v>1</v>
      </c>
      <c r="K235" s="16">
        <f t="shared" si="12"/>
        <v>1</v>
      </c>
      <c r="L235" s="16">
        <f t="shared" si="13"/>
        <v>1</v>
      </c>
      <c r="M235" s="16">
        <f t="shared" si="14"/>
        <v>1</v>
      </c>
      <c r="N235" s="16">
        <f t="shared" si="15"/>
        <v>1</v>
      </c>
      <c r="O235" s="16">
        <f t="shared" si="16"/>
        <v>0.99999999999999989</v>
      </c>
      <c r="P235" s="16">
        <f t="shared" si="17"/>
        <v>1</v>
      </c>
      <c r="Q235" s="16">
        <f t="shared" si="18"/>
        <v>1</v>
      </c>
      <c r="R235" s="16">
        <f t="shared" si="19"/>
        <v>1</v>
      </c>
      <c r="S235" s="16">
        <f t="shared" si="20"/>
        <v>1</v>
      </c>
      <c r="T235" s="16">
        <f t="shared" si="21"/>
        <v>1</v>
      </c>
      <c r="U235" s="16">
        <f t="shared" si="22"/>
        <v>1</v>
      </c>
      <c r="V235" s="16">
        <f t="shared" si="23"/>
        <v>1</v>
      </c>
    </row>
    <row r="236" spans="2:22" x14ac:dyDescent="0.35">
      <c r="B236" s="16">
        <f t="shared" si="3"/>
        <v>1</v>
      </c>
      <c r="C236" s="16">
        <f t="shared" si="4"/>
        <v>1</v>
      </c>
      <c r="D236" s="16">
        <f t="shared" si="5"/>
        <v>1</v>
      </c>
      <c r="E236" s="16">
        <f t="shared" si="6"/>
        <v>1</v>
      </c>
      <c r="F236" s="16">
        <f t="shared" si="7"/>
        <v>1</v>
      </c>
      <c r="G236" s="16">
        <f t="shared" si="8"/>
        <v>0.99999999999999989</v>
      </c>
      <c r="H236" s="16">
        <f t="shared" si="9"/>
        <v>1</v>
      </c>
      <c r="I236" s="16">
        <f t="shared" si="10"/>
        <v>1</v>
      </c>
      <c r="J236" s="16">
        <f t="shared" si="11"/>
        <v>1</v>
      </c>
      <c r="K236" s="16">
        <f t="shared" si="12"/>
        <v>1</v>
      </c>
      <c r="L236" s="16">
        <f t="shared" si="13"/>
        <v>1</v>
      </c>
      <c r="M236" s="16">
        <f t="shared" si="14"/>
        <v>1</v>
      </c>
      <c r="N236" s="16">
        <f t="shared" si="15"/>
        <v>1</v>
      </c>
      <c r="O236" s="16">
        <f t="shared" si="16"/>
        <v>0.99999999999999989</v>
      </c>
      <c r="P236" s="16">
        <f t="shared" si="17"/>
        <v>1</v>
      </c>
      <c r="Q236" s="16">
        <f t="shared" si="18"/>
        <v>1</v>
      </c>
      <c r="R236" s="16">
        <f t="shared" si="19"/>
        <v>1</v>
      </c>
      <c r="S236" s="16">
        <f t="shared" si="20"/>
        <v>1</v>
      </c>
      <c r="T236" s="16">
        <f t="shared" si="21"/>
        <v>1</v>
      </c>
      <c r="U236" s="16">
        <f t="shared" si="22"/>
        <v>1</v>
      </c>
      <c r="V236" s="16">
        <f t="shared" si="23"/>
        <v>1</v>
      </c>
    </row>
    <row r="237" spans="2:22" x14ac:dyDescent="0.35">
      <c r="B237" s="16">
        <f t="shared" si="3"/>
        <v>1</v>
      </c>
      <c r="C237" s="16">
        <f t="shared" si="4"/>
        <v>1</v>
      </c>
      <c r="D237" s="16">
        <f t="shared" si="5"/>
        <v>1</v>
      </c>
      <c r="E237" s="16">
        <f t="shared" si="6"/>
        <v>1</v>
      </c>
      <c r="F237" s="16">
        <f t="shared" si="7"/>
        <v>1</v>
      </c>
      <c r="G237" s="16">
        <f t="shared" si="8"/>
        <v>0.99999999999999989</v>
      </c>
      <c r="H237" s="16">
        <f t="shared" si="9"/>
        <v>1</v>
      </c>
      <c r="I237" s="16">
        <f t="shared" si="10"/>
        <v>1</v>
      </c>
      <c r="J237" s="16">
        <f t="shared" si="11"/>
        <v>1</v>
      </c>
      <c r="K237" s="16">
        <f t="shared" si="12"/>
        <v>1</v>
      </c>
      <c r="L237" s="16">
        <f t="shared" si="13"/>
        <v>1</v>
      </c>
      <c r="M237" s="16">
        <f t="shared" si="14"/>
        <v>1</v>
      </c>
      <c r="N237" s="16">
        <f t="shared" si="15"/>
        <v>1</v>
      </c>
      <c r="O237" s="16">
        <f t="shared" si="16"/>
        <v>0.99999999999999989</v>
      </c>
      <c r="P237" s="16">
        <f t="shared" si="17"/>
        <v>1</v>
      </c>
      <c r="Q237" s="16">
        <f t="shared" si="18"/>
        <v>1</v>
      </c>
      <c r="R237" s="16">
        <f t="shared" si="19"/>
        <v>1</v>
      </c>
      <c r="S237" s="16">
        <f t="shared" si="20"/>
        <v>1</v>
      </c>
      <c r="T237" s="16">
        <f t="shared" si="21"/>
        <v>1</v>
      </c>
      <c r="U237" s="16">
        <f t="shared" si="22"/>
        <v>1</v>
      </c>
      <c r="V237" s="16">
        <f t="shared" si="23"/>
        <v>1</v>
      </c>
    </row>
    <row r="238" spans="2:22" x14ac:dyDescent="0.35">
      <c r="B238" s="16">
        <f t="shared" si="3"/>
        <v>1</v>
      </c>
      <c r="C238" s="16">
        <f t="shared" si="4"/>
        <v>1</v>
      </c>
      <c r="D238" s="16">
        <f t="shared" si="5"/>
        <v>1</v>
      </c>
      <c r="E238" s="16">
        <f t="shared" si="6"/>
        <v>1</v>
      </c>
      <c r="F238" s="16">
        <f t="shared" si="7"/>
        <v>1</v>
      </c>
      <c r="G238" s="16">
        <f t="shared" si="8"/>
        <v>0.99999999999999989</v>
      </c>
      <c r="H238" s="16">
        <f t="shared" si="9"/>
        <v>1</v>
      </c>
      <c r="I238" s="16">
        <f t="shared" si="10"/>
        <v>1</v>
      </c>
      <c r="J238" s="16">
        <f t="shared" si="11"/>
        <v>1</v>
      </c>
      <c r="K238" s="16">
        <f t="shared" si="12"/>
        <v>1</v>
      </c>
      <c r="L238" s="16">
        <f t="shared" si="13"/>
        <v>1</v>
      </c>
      <c r="M238" s="16">
        <f t="shared" si="14"/>
        <v>1</v>
      </c>
      <c r="N238" s="16">
        <f t="shared" si="15"/>
        <v>1</v>
      </c>
      <c r="O238" s="16">
        <f t="shared" si="16"/>
        <v>0.99999999999999989</v>
      </c>
      <c r="P238" s="16">
        <f t="shared" si="17"/>
        <v>1</v>
      </c>
      <c r="Q238" s="16">
        <f t="shared" si="18"/>
        <v>1</v>
      </c>
      <c r="R238" s="16">
        <f t="shared" si="19"/>
        <v>1</v>
      </c>
      <c r="S238" s="16">
        <f t="shared" si="20"/>
        <v>1</v>
      </c>
      <c r="T238" s="16">
        <f t="shared" si="21"/>
        <v>1</v>
      </c>
      <c r="U238" s="16">
        <f t="shared" si="22"/>
        <v>1</v>
      </c>
      <c r="V238" s="16">
        <f t="shared" si="23"/>
        <v>1</v>
      </c>
    </row>
    <row r="239" spans="2:22" x14ac:dyDescent="0.35">
      <c r="B239" s="16">
        <f t="shared" si="3"/>
        <v>1</v>
      </c>
      <c r="C239" s="16">
        <f t="shared" si="4"/>
        <v>1</v>
      </c>
      <c r="D239" s="16">
        <f t="shared" si="5"/>
        <v>1</v>
      </c>
      <c r="E239" s="16">
        <f t="shared" si="6"/>
        <v>1</v>
      </c>
      <c r="F239" s="16">
        <f t="shared" si="7"/>
        <v>1</v>
      </c>
      <c r="G239" s="16">
        <f t="shared" si="8"/>
        <v>0.99999999999999989</v>
      </c>
      <c r="H239" s="16">
        <f t="shared" si="9"/>
        <v>1</v>
      </c>
      <c r="I239" s="16">
        <f t="shared" si="10"/>
        <v>1</v>
      </c>
      <c r="J239" s="16">
        <f t="shared" si="11"/>
        <v>1</v>
      </c>
      <c r="K239" s="16">
        <f t="shared" si="12"/>
        <v>1</v>
      </c>
      <c r="L239" s="16">
        <f t="shared" si="13"/>
        <v>1</v>
      </c>
      <c r="M239" s="16">
        <f t="shared" si="14"/>
        <v>1</v>
      </c>
      <c r="N239" s="16">
        <f t="shared" si="15"/>
        <v>1</v>
      </c>
      <c r="O239" s="16">
        <f t="shared" si="16"/>
        <v>0.99999999999999989</v>
      </c>
      <c r="P239" s="16">
        <f t="shared" si="17"/>
        <v>1</v>
      </c>
      <c r="Q239" s="16">
        <f t="shared" si="18"/>
        <v>1</v>
      </c>
      <c r="R239" s="16">
        <f t="shared" si="19"/>
        <v>1</v>
      </c>
      <c r="S239" s="16">
        <f t="shared" si="20"/>
        <v>1</v>
      </c>
      <c r="T239" s="16">
        <f t="shared" si="21"/>
        <v>1</v>
      </c>
      <c r="U239" s="16">
        <f t="shared" si="22"/>
        <v>1</v>
      </c>
      <c r="V239" s="16">
        <f t="shared" si="23"/>
        <v>1</v>
      </c>
    </row>
    <row r="240" spans="2:22" x14ac:dyDescent="0.35">
      <c r="B240" s="16">
        <f t="shared" si="3"/>
        <v>1</v>
      </c>
      <c r="C240" s="16">
        <f t="shared" si="4"/>
        <v>1</v>
      </c>
      <c r="D240" s="16">
        <f t="shared" si="5"/>
        <v>1</v>
      </c>
      <c r="E240" s="16">
        <f t="shared" si="6"/>
        <v>1</v>
      </c>
      <c r="F240" s="16">
        <f t="shared" si="7"/>
        <v>1</v>
      </c>
      <c r="G240" s="16">
        <f t="shared" si="8"/>
        <v>0.99999999999999989</v>
      </c>
      <c r="H240" s="16">
        <f t="shared" si="9"/>
        <v>1</v>
      </c>
      <c r="I240" s="16">
        <f t="shared" si="10"/>
        <v>1</v>
      </c>
      <c r="J240" s="16">
        <f t="shared" si="11"/>
        <v>1</v>
      </c>
      <c r="K240" s="16">
        <f t="shared" si="12"/>
        <v>1</v>
      </c>
      <c r="L240" s="16">
        <f t="shared" si="13"/>
        <v>1</v>
      </c>
      <c r="M240" s="16">
        <f t="shared" si="14"/>
        <v>1</v>
      </c>
      <c r="N240" s="16">
        <f t="shared" si="15"/>
        <v>1</v>
      </c>
      <c r="O240" s="16">
        <f t="shared" si="16"/>
        <v>0.99999999999999989</v>
      </c>
      <c r="P240" s="16">
        <f t="shared" si="17"/>
        <v>1</v>
      </c>
      <c r="Q240" s="16">
        <f t="shared" si="18"/>
        <v>1</v>
      </c>
      <c r="R240" s="16">
        <f t="shared" si="19"/>
        <v>1</v>
      </c>
      <c r="S240" s="16">
        <f t="shared" si="20"/>
        <v>1</v>
      </c>
      <c r="T240" s="16">
        <f t="shared" si="21"/>
        <v>1</v>
      </c>
      <c r="U240" s="16">
        <f t="shared" si="22"/>
        <v>1</v>
      </c>
      <c r="V240" s="16">
        <f t="shared" si="23"/>
        <v>1</v>
      </c>
    </row>
    <row r="241" spans="2:22" x14ac:dyDescent="0.35">
      <c r="B241" s="16">
        <f t="shared" si="3"/>
        <v>1</v>
      </c>
      <c r="C241" s="16">
        <f t="shared" si="4"/>
        <v>1</v>
      </c>
      <c r="D241" s="16">
        <f t="shared" si="5"/>
        <v>1</v>
      </c>
      <c r="E241" s="16">
        <f t="shared" si="6"/>
        <v>1</v>
      </c>
      <c r="F241" s="16">
        <f t="shared" si="7"/>
        <v>1</v>
      </c>
      <c r="G241" s="16">
        <f t="shared" si="8"/>
        <v>0.99999999999999989</v>
      </c>
      <c r="H241" s="16">
        <f t="shared" si="9"/>
        <v>1</v>
      </c>
      <c r="I241" s="16">
        <f t="shared" si="10"/>
        <v>1</v>
      </c>
      <c r="J241" s="16">
        <f t="shared" si="11"/>
        <v>1</v>
      </c>
      <c r="K241" s="16">
        <f t="shared" si="12"/>
        <v>1</v>
      </c>
      <c r="L241" s="16">
        <f t="shared" si="13"/>
        <v>1</v>
      </c>
      <c r="M241" s="16">
        <f t="shared" si="14"/>
        <v>1</v>
      </c>
      <c r="N241" s="16">
        <f t="shared" si="15"/>
        <v>1</v>
      </c>
      <c r="O241" s="16">
        <f t="shared" si="16"/>
        <v>0.99999999999999989</v>
      </c>
      <c r="P241" s="16">
        <f t="shared" si="17"/>
        <v>1</v>
      </c>
      <c r="Q241" s="16">
        <f t="shared" si="18"/>
        <v>1</v>
      </c>
      <c r="R241" s="16">
        <f t="shared" si="19"/>
        <v>1</v>
      </c>
      <c r="S241" s="16">
        <f t="shared" si="20"/>
        <v>1</v>
      </c>
      <c r="T241" s="16">
        <f t="shared" si="21"/>
        <v>1</v>
      </c>
      <c r="U241" s="16">
        <f t="shared" si="22"/>
        <v>1</v>
      </c>
      <c r="V241" s="16">
        <f t="shared" si="23"/>
        <v>1</v>
      </c>
    </row>
    <row r="242" spans="2:22" x14ac:dyDescent="0.35">
      <c r="B242" s="16">
        <f t="shared" si="3"/>
        <v>1</v>
      </c>
      <c r="C242" s="16">
        <f t="shared" si="4"/>
        <v>1</v>
      </c>
      <c r="D242" s="16">
        <f t="shared" si="5"/>
        <v>1</v>
      </c>
      <c r="E242" s="16">
        <f t="shared" si="6"/>
        <v>1</v>
      </c>
      <c r="F242" s="16">
        <f t="shared" si="7"/>
        <v>1</v>
      </c>
      <c r="G242" s="16">
        <f t="shared" si="8"/>
        <v>0.99999999999999989</v>
      </c>
      <c r="H242" s="16">
        <f t="shared" si="9"/>
        <v>1</v>
      </c>
      <c r="I242" s="16">
        <f t="shared" si="10"/>
        <v>1</v>
      </c>
      <c r="J242" s="16">
        <f t="shared" si="11"/>
        <v>1</v>
      </c>
      <c r="K242" s="16">
        <f t="shared" si="12"/>
        <v>1</v>
      </c>
      <c r="L242" s="16">
        <f t="shared" si="13"/>
        <v>1</v>
      </c>
      <c r="M242" s="16">
        <f t="shared" si="14"/>
        <v>1</v>
      </c>
      <c r="N242" s="16">
        <f t="shared" si="15"/>
        <v>1</v>
      </c>
      <c r="O242" s="16">
        <f t="shared" si="16"/>
        <v>0.99999999999999989</v>
      </c>
      <c r="P242" s="16">
        <f t="shared" si="17"/>
        <v>1</v>
      </c>
      <c r="Q242" s="16">
        <f t="shared" si="18"/>
        <v>1</v>
      </c>
      <c r="R242" s="16">
        <f t="shared" si="19"/>
        <v>1</v>
      </c>
      <c r="S242" s="16">
        <f t="shared" si="20"/>
        <v>1</v>
      </c>
      <c r="T242" s="16">
        <f t="shared" si="21"/>
        <v>1</v>
      </c>
      <c r="U242" s="16">
        <f t="shared" si="22"/>
        <v>1</v>
      </c>
      <c r="V242" s="16">
        <f t="shared" si="23"/>
        <v>1</v>
      </c>
    </row>
    <row r="243" spans="2:22" x14ac:dyDescent="0.35">
      <c r="B243" s="16">
        <f t="shared" si="3"/>
        <v>1</v>
      </c>
      <c r="C243" s="16">
        <f t="shared" si="4"/>
        <v>1</v>
      </c>
      <c r="D243" s="16">
        <f t="shared" si="5"/>
        <v>1</v>
      </c>
      <c r="E243" s="16">
        <f t="shared" si="6"/>
        <v>1</v>
      </c>
      <c r="F243" s="16">
        <f t="shared" si="7"/>
        <v>1</v>
      </c>
      <c r="G243" s="16">
        <f t="shared" si="8"/>
        <v>0.99999999999999989</v>
      </c>
      <c r="H243" s="16">
        <f t="shared" si="9"/>
        <v>1</v>
      </c>
      <c r="I243" s="16">
        <f t="shared" si="10"/>
        <v>1</v>
      </c>
      <c r="J243" s="16">
        <f t="shared" si="11"/>
        <v>1</v>
      </c>
      <c r="K243" s="16">
        <f t="shared" si="12"/>
        <v>1</v>
      </c>
      <c r="L243" s="16">
        <f t="shared" si="13"/>
        <v>1</v>
      </c>
      <c r="M243" s="16">
        <f t="shared" si="14"/>
        <v>1</v>
      </c>
      <c r="N243" s="16">
        <f t="shared" si="15"/>
        <v>1</v>
      </c>
      <c r="O243" s="16">
        <f t="shared" si="16"/>
        <v>0.99999999999999989</v>
      </c>
      <c r="P243" s="16">
        <f t="shared" si="17"/>
        <v>1</v>
      </c>
      <c r="Q243" s="16">
        <f t="shared" si="18"/>
        <v>1</v>
      </c>
      <c r="R243" s="16">
        <f t="shared" si="19"/>
        <v>1</v>
      </c>
      <c r="S243" s="16">
        <f t="shared" si="20"/>
        <v>1</v>
      </c>
      <c r="T243" s="16">
        <f t="shared" si="21"/>
        <v>1</v>
      </c>
      <c r="U243" s="16">
        <f t="shared" si="22"/>
        <v>1</v>
      </c>
      <c r="V243" s="16">
        <f t="shared" si="23"/>
        <v>1</v>
      </c>
    </row>
    <row r="244" spans="2:22" x14ac:dyDescent="0.35">
      <c r="B244" s="16">
        <f t="shared" si="3"/>
        <v>1</v>
      </c>
      <c r="C244" s="16">
        <f t="shared" si="4"/>
        <v>1</v>
      </c>
      <c r="D244" s="16">
        <f t="shared" si="5"/>
        <v>1</v>
      </c>
      <c r="E244" s="16">
        <f t="shared" si="6"/>
        <v>1</v>
      </c>
      <c r="F244" s="16">
        <f t="shared" si="7"/>
        <v>1</v>
      </c>
      <c r="G244" s="16">
        <f t="shared" si="8"/>
        <v>0.99999999999999989</v>
      </c>
      <c r="H244" s="16">
        <f t="shared" si="9"/>
        <v>1</v>
      </c>
      <c r="I244" s="16">
        <f t="shared" si="10"/>
        <v>1</v>
      </c>
      <c r="J244" s="16">
        <f t="shared" si="11"/>
        <v>1</v>
      </c>
      <c r="K244" s="16">
        <f t="shared" si="12"/>
        <v>1</v>
      </c>
      <c r="L244" s="16">
        <f t="shared" si="13"/>
        <v>1</v>
      </c>
      <c r="M244" s="16">
        <f t="shared" si="14"/>
        <v>1</v>
      </c>
      <c r="N244" s="16">
        <f t="shared" si="15"/>
        <v>1</v>
      </c>
      <c r="O244" s="16">
        <f t="shared" si="16"/>
        <v>0.99999999999999989</v>
      </c>
      <c r="P244" s="16">
        <f t="shared" si="17"/>
        <v>1</v>
      </c>
      <c r="Q244" s="16">
        <f t="shared" si="18"/>
        <v>1</v>
      </c>
      <c r="R244" s="16">
        <f t="shared" si="19"/>
        <v>1</v>
      </c>
      <c r="S244" s="16">
        <f t="shared" si="20"/>
        <v>1</v>
      </c>
      <c r="T244" s="16">
        <f t="shared" si="21"/>
        <v>1</v>
      </c>
      <c r="U244" s="16">
        <f t="shared" si="22"/>
        <v>1</v>
      </c>
      <c r="V244" s="16">
        <f t="shared" si="23"/>
        <v>1</v>
      </c>
    </row>
    <row r="245" spans="2:22" x14ac:dyDescent="0.35">
      <c r="B245" s="16">
        <f t="shared" si="3"/>
        <v>1</v>
      </c>
      <c r="C245" s="16">
        <f t="shared" si="4"/>
        <v>1</v>
      </c>
      <c r="D245" s="16">
        <f t="shared" si="5"/>
        <v>1</v>
      </c>
      <c r="E245" s="16">
        <f t="shared" si="6"/>
        <v>1</v>
      </c>
      <c r="F245" s="16">
        <f t="shared" si="7"/>
        <v>1</v>
      </c>
      <c r="G245" s="16">
        <f t="shared" si="8"/>
        <v>0.99999999999999989</v>
      </c>
      <c r="H245" s="16">
        <f t="shared" si="9"/>
        <v>1</v>
      </c>
      <c r="I245" s="16">
        <f t="shared" si="10"/>
        <v>1</v>
      </c>
      <c r="J245" s="16">
        <f t="shared" si="11"/>
        <v>1</v>
      </c>
      <c r="K245" s="16">
        <f t="shared" si="12"/>
        <v>1</v>
      </c>
      <c r="L245" s="16">
        <f t="shared" si="13"/>
        <v>1</v>
      </c>
      <c r="M245" s="16">
        <f t="shared" si="14"/>
        <v>1</v>
      </c>
      <c r="N245" s="16">
        <f t="shared" si="15"/>
        <v>1</v>
      </c>
      <c r="O245" s="16">
        <f t="shared" si="16"/>
        <v>0.99999999999999989</v>
      </c>
      <c r="P245" s="16">
        <f t="shared" si="17"/>
        <v>1</v>
      </c>
      <c r="Q245" s="16">
        <f t="shared" si="18"/>
        <v>1</v>
      </c>
      <c r="R245" s="16">
        <f t="shared" si="19"/>
        <v>1</v>
      </c>
      <c r="S245" s="16">
        <f t="shared" si="20"/>
        <v>1</v>
      </c>
      <c r="T245" s="16">
        <f t="shared" si="21"/>
        <v>1</v>
      </c>
      <c r="U245" s="16">
        <f t="shared" si="22"/>
        <v>1</v>
      </c>
      <c r="V245" s="16">
        <f t="shared" si="23"/>
        <v>1</v>
      </c>
    </row>
    <row r="246" spans="2:22" x14ac:dyDescent="0.35">
      <c r="B246" s="16">
        <f t="shared" si="3"/>
        <v>1</v>
      </c>
      <c r="C246" s="16">
        <f t="shared" si="4"/>
        <v>1</v>
      </c>
      <c r="D246" s="16">
        <f t="shared" si="5"/>
        <v>1</v>
      </c>
      <c r="E246" s="16">
        <f t="shared" si="6"/>
        <v>1</v>
      </c>
      <c r="F246" s="16">
        <f t="shared" si="7"/>
        <v>1</v>
      </c>
      <c r="G246" s="16">
        <f t="shared" si="8"/>
        <v>0.99999999999999989</v>
      </c>
      <c r="H246" s="16">
        <f t="shared" si="9"/>
        <v>1</v>
      </c>
      <c r="I246" s="16">
        <f t="shared" si="10"/>
        <v>1</v>
      </c>
      <c r="J246" s="16">
        <f t="shared" si="11"/>
        <v>1</v>
      </c>
      <c r="K246" s="16">
        <f t="shared" si="12"/>
        <v>1</v>
      </c>
      <c r="L246" s="16">
        <f t="shared" si="13"/>
        <v>1</v>
      </c>
      <c r="M246" s="16">
        <f t="shared" si="14"/>
        <v>1</v>
      </c>
      <c r="N246" s="16">
        <f t="shared" si="15"/>
        <v>1</v>
      </c>
      <c r="O246" s="16">
        <f t="shared" si="16"/>
        <v>0.99999999999999989</v>
      </c>
      <c r="P246" s="16">
        <f t="shared" si="17"/>
        <v>1</v>
      </c>
      <c r="Q246" s="16">
        <f t="shared" si="18"/>
        <v>1</v>
      </c>
      <c r="R246" s="16">
        <f t="shared" si="19"/>
        <v>1</v>
      </c>
      <c r="S246" s="16">
        <f t="shared" si="20"/>
        <v>1</v>
      </c>
      <c r="T246" s="16">
        <f t="shared" si="21"/>
        <v>1</v>
      </c>
      <c r="U246" s="16">
        <f t="shared" si="22"/>
        <v>1</v>
      </c>
      <c r="V246" s="16">
        <f t="shared" si="23"/>
        <v>1</v>
      </c>
    </row>
    <row r="247" spans="2:22" x14ac:dyDescent="0.35">
      <c r="B247" s="16">
        <f t="shared" si="3"/>
        <v>1</v>
      </c>
      <c r="C247" s="16">
        <f t="shared" si="4"/>
        <v>1</v>
      </c>
      <c r="D247" s="16">
        <f t="shared" si="5"/>
        <v>1</v>
      </c>
      <c r="E247" s="16">
        <f t="shared" si="6"/>
        <v>1</v>
      </c>
      <c r="F247" s="16">
        <f t="shared" si="7"/>
        <v>1</v>
      </c>
      <c r="G247" s="16">
        <f t="shared" si="8"/>
        <v>0.99999999999999989</v>
      </c>
      <c r="H247" s="16">
        <f t="shared" si="9"/>
        <v>1</v>
      </c>
      <c r="I247" s="16">
        <f t="shared" si="10"/>
        <v>1</v>
      </c>
      <c r="J247" s="16">
        <f t="shared" si="11"/>
        <v>1</v>
      </c>
      <c r="K247" s="16">
        <f t="shared" si="12"/>
        <v>1</v>
      </c>
      <c r="L247" s="16">
        <f t="shared" si="13"/>
        <v>1</v>
      </c>
      <c r="M247" s="16">
        <f t="shared" si="14"/>
        <v>1</v>
      </c>
      <c r="N247" s="16">
        <f t="shared" si="15"/>
        <v>1</v>
      </c>
      <c r="O247" s="16">
        <f t="shared" si="16"/>
        <v>0.99999999999999989</v>
      </c>
      <c r="P247" s="16">
        <f t="shared" si="17"/>
        <v>1</v>
      </c>
      <c r="Q247" s="16">
        <f t="shared" si="18"/>
        <v>1</v>
      </c>
      <c r="R247" s="16">
        <f t="shared" si="19"/>
        <v>1</v>
      </c>
      <c r="S247" s="16">
        <f t="shared" si="20"/>
        <v>1</v>
      </c>
      <c r="T247" s="16">
        <f t="shared" si="21"/>
        <v>1</v>
      </c>
      <c r="U247" s="16">
        <f t="shared" si="22"/>
        <v>1</v>
      </c>
      <c r="V247" s="16">
        <f t="shared" si="23"/>
        <v>1</v>
      </c>
    </row>
    <row r="248" spans="2:22" x14ac:dyDescent="0.35">
      <c r="B248" s="16">
        <f t="shared" si="3"/>
        <v>1</v>
      </c>
      <c r="C248" s="16">
        <f t="shared" si="4"/>
        <v>1</v>
      </c>
      <c r="D248" s="16">
        <f t="shared" si="5"/>
        <v>1</v>
      </c>
      <c r="E248" s="16">
        <f t="shared" si="6"/>
        <v>1</v>
      </c>
      <c r="F248" s="16">
        <f t="shared" si="7"/>
        <v>1</v>
      </c>
      <c r="G248" s="16">
        <f t="shared" si="8"/>
        <v>0.99999999999999989</v>
      </c>
      <c r="H248" s="16">
        <f t="shared" si="9"/>
        <v>1</v>
      </c>
      <c r="I248" s="16">
        <f t="shared" si="10"/>
        <v>1</v>
      </c>
      <c r="J248" s="16">
        <f t="shared" si="11"/>
        <v>1</v>
      </c>
      <c r="K248" s="16">
        <f t="shared" si="12"/>
        <v>1</v>
      </c>
      <c r="L248" s="16">
        <f t="shared" si="13"/>
        <v>1</v>
      </c>
      <c r="M248" s="16">
        <f t="shared" si="14"/>
        <v>1</v>
      </c>
      <c r="N248" s="16">
        <f t="shared" si="15"/>
        <v>1</v>
      </c>
      <c r="O248" s="16">
        <f t="shared" si="16"/>
        <v>0.99999999999999989</v>
      </c>
      <c r="P248" s="16">
        <f t="shared" si="17"/>
        <v>1</v>
      </c>
      <c r="Q248" s="16">
        <f t="shared" si="18"/>
        <v>1</v>
      </c>
      <c r="R248" s="16">
        <f t="shared" si="19"/>
        <v>1</v>
      </c>
      <c r="S248" s="16">
        <f t="shared" si="20"/>
        <v>1</v>
      </c>
      <c r="T248" s="16">
        <f t="shared" si="21"/>
        <v>1</v>
      </c>
      <c r="U248" s="16">
        <f t="shared" si="22"/>
        <v>1</v>
      </c>
      <c r="V248" s="16">
        <f t="shared" si="23"/>
        <v>1</v>
      </c>
    </row>
    <row r="249" spans="2:22" x14ac:dyDescent="0.35">
      <c r="B249" s="16">
        <f t="shared" si="3"/>
        <v>1</v>
      </c>
      <c r="C249" s="16">
        <f t="shared" si="4"/>
        <v>1</v>
      </c>
      <c r="D249" s="16">
        <f t="shared" si="5"/>
        <v>1</v>
      </c>
      <c r="E249" s="16">
        <f t="shared" si="6"/>
        <v>1</v>
      </c>
      <c r="F249" s="16">
        <f t="shared" si="7"/>
        <v>1</v>
      </c>
      <c r="G249" s="16">
        <f t="shared" si="8"/>
        <v>0.99999999999999989</v>
      </c>
      <c r="H249" s="16">
        <f t="shared" si="9"/>
        <v>1</v>
      </c>
      <c r="I249" s="16">
        <f t="shared" si="10"/>
        <v>1</v>
      </c>
      <c r="J249" s="16">
        <f t="shared" si="11"/>
        <v>1</v>
      </c>
      <c r="K249" s="16">
        <f t="shared" si="12"/>
        <v>1</v>
      </c>
      <c r="L249" s="16">
        <f t="shared" si="13"/>
        <v>1</v>
      </c>
      <c r="M249" s="16">
        <f t="shared" si="14"/>
        <v>1</v>
      </c>
      <c r="N249" s="16">
        <f t="shared" si="15"/>
        <v>1</v>
      </c>
      <c r="O249" s="16">
        <f t="shared" si="16"/>
        <v>0.99999999999999989</v>
      </c>
      <c r="P249" s="16">
        <f t="shared" si="17"/>
        <v>1</v>
      </c>
      <c r="Q249" s="16">
        <f t="shared" si="18"/>
        <v>1</v>
      </c>
      <c r="R249" s="16">
        <f t="shared" si="19"/>
        <v>1</v>
      </c>
      <c r="S249" s="16">
        <f t="shared" si="20"/>
        <v>1</v>
      </c>
      <c r="T249" s="16">
        <f t="shared" si="21"/>
        <v>1</v>
      </c>
      <c r="U249" s="16">
        <f t="shared" si="22"/>
        <v>1</v>
      </c>
      <c r="V249" s="16">
        <f t="shared" si="23"/>
        <v>1</v>
      </c>
    </row>
    <row r="250" spans="2:22" x14ac:dyDescent="0.35">
      <c r="B250" s="16">
        <f t="shared" ref="B250:B281" si="24">IF( $B$3,B249 - B147, B249 + B147 )</f>
        <v>1</v>
      </c>
      <c r="C250" s="16">
        <f t="shared" ref="C250:C281" si="25">IF( $C$3,C249 - C147, C249 + C147 )</f>
        <v>1</v>
      </c>
      <c r="D250" s="16">
        <f t="shared" ref="D250:D281" si="26">IF( $D$3,D249 - D147, D249 + D147 )</f>
        <v>1</v>
      </c>
      <c r="E250" s="16">
        <f t="shared" ref="E250:E281" si="27">IF( $E$3,E249 - E147, E249 + E147 )</f>
        <v>1</v>
      </c>
      <c r="F250" s="16">
        <f t="shared" ref="F250:F281" si="28">IF( $F$3,F249 - F147, F249 + F147 )</f>
        <v>1</v>
      </c>
      <c r="G250" s="16">
        <f t="shared" ref="G250:G281" si="29">IF( $G$3,G249 - G147, G249 + G147 )</f>
        <v>0.99999999999999989</v>
      </c>
      <c r="H250" s="16">
        <f t="shared" ref="H250:H281" si="30">IF( $H$3,H249 - H147, H249 + H147 )</f>
        <v>1</v>
      </c>
      <c r="I250" s="16">
        <f t="shared" ref="I250:I281" si="31">IF( $I$3,I249 - I147, I249 + I147 )</f>
        <v>1</v>
      </c>
      <c r="J250" s="16">
        <f t="shared" ref="J250:J281" si="32">IF( $J$3,J249 - J147, J249 + J147 )</f>
        <v>1</v>
      </c>
      <c r="K250" s="16">
        <f t="shared" ref="K250:K281" si="33">IF( $K$3,K249 - K147, K249 + K147 )</f>
        <v>1</v>
      </c>
      <c r="L250" s="16">
        <f t="shared" ref="L250:L281" si="34">IF( $L$3,L249 - L147, L249 + L147 )</f>
        <v>1</v>
      </c>
      <c r="M250" s="16">
        <f t="shared" ref="M250:M281" si="35">IF( $M$3,M249 - M147, M249 + M147 )</f>
        <v>1</v>
      </c>
      <c r="N250" s="16">
        <f t="shared" ref="N250:N281" si="36">IF( $N$3,N249 - N147, N249 + N147 )</f>
        <v>1</v>
      </c>
      <c r="O250" s="16">
        <f t="shared" ref="O250:O281" si="37">IF( $O$3,O249 - O147, O249 + O147 )</f>
        <v>0.99999999999999989</v>
      </c>
      <c r="P250" s="16">
        <f t="shared" ref="P250:P281" si="38">IF( $P$3,P249 - P147, P249 + P147 )</f>
        <v>1</v>
      </c>
      <c r="Q250" s="16">
        <f t="shared" ref="Q250:Q281" si="39">IF( $Q$3,Q249 - Q147, Q249 + Q147 )</f>
        <v>1</v>
      </c>
      <c r="R250" s="16">
        <f t="shared" ref="R250:R281" si="40">IF( $R$3,R249 - R147, R249 + R147 )</f>
        <v>1</v>
      </c>
      <c r="S250" s="16">
        <f t="shared" ref="S250:S281" si="41">IF( $S$3,S249 - S147, S249 + S147 )</f>
        <v>1</v>
      </c>
      <c r="T250" s="16">
        <f t="shared" ref="T250:T281" si="42">IF( $T$3,T249 - T147, T249 + T147 )</f>
        <v>1</v>
      </c>
      <c r="U250" s="16">
        <f t="shared" ref="U250:U281" si="43">IF( $U$3,U249 - U147, U249 + U147 )</f>
        <v>1</v>
      </c>
      <c r="V250" s="16">
        <f t="shared" ref="V250:V281" si="44">IF( $V$3,V249 - V147, V249 + V147 )</f>
        <v>1</v>
      </c>
    </row>
    <row r="251" spans="2:22" x14ac:dyDescent="0.35">
      <c r="B251" s="16">
        <f t="shared" si="24"/>
        <v>1</v>
      </c>
      <c r="C251" s="16">
        <f t="shared" si="25"/>
        <v>1</v>
      </c>
      <c r="D251" s="16">
        <f t="shared" si="26"/>
        <v>1</v>
      </c>
      <c r="E251" s="16">
        <f t="shared" si="27"/>
        <v>1</v>
      </c>
      <c r="F251" s="16">
        <f t="shared" si="28"/>
        <v>1</v>
      </c>
      <c r="G251" s="16">
        <f t="shared" si="29"/>
        <v>0.99999999999999989</v>
      </c>
      <c r="H251" s="16">
        <f t="shared" si="30"/>
        <v>1</v>
      </c>
      <c r="I251" s="16">
        <f t="shared" si="31"/>
        <v>1</v>
      </c>
      <c r="J251" s="16">
        <f t="shared" si="32"/>
        <v>1</v>
      </c>
      <c r="K251" s="16">
        <f t="shared" si="33"/>
        <v>1</v>
      </c>
      <c r="L251" s="16">
        <f t="shared" si="34"/>
        <v>1</v>
      </c>
      <c r="M251" s="16">
        <f t="shared" si="35"/>
        <v>1</v>
      </c>
      <c r="N251" s="16">
        <f t="shared" si="36"/>
        <v>1</v>
      </c>
      <c r="O251" s="16">
        <f t="shared" si="37"/>
        <v>0.99999999999999989</v>
      </c>
      <c r="P251" s="16">
        <f t="shared" si="38"/>
        <v>1</v>
      </c>
      <c r="Q251" s="16">
        <f t="shared" si="39"/>
        <v>1</v>
      </c>
      <c r="R251" s="16">
        <f t="shared" si="40"/>
        <v>1</v>
      </c>
      <c r="S251" s="16">
        <f t="shared" si="41"/>
        <v>1</v>
      </c>
      <c r="T251" s="16">
        <f t="shared" si="42"/>
        <v>1</v>
      </c>
      <c r="U251" s="16">
        <f t="shared" si="43"/>
        <v>1</v>
      </c>
      <c r="V251" s="16">
        <f t="shared" si="44"/>
        <v>1</v>
      </c>
    </row>
    <row r="252" spans="2:22" x14ac:dyDescent="0.35">
      <c r="B252" s="16">
        <f t="shared" si="24"/>
        <v>1</v>
      </c>
      <c r="C252" s="16">
        <f t="shared" si="25"/>
        <v>1</v>
      </c>
      <c r="D252" s="16">
        <f t="shared" si="26"/>
        <v>1</v>
      </c>
      <c r="E252" s="16">
        <f t="shared" si="27"/>
        <v>1</v>
      </c>
      <c r="F252" s="16">
        <f t="shared" si="28"/>
        <v>1</v>
      </c>
      <c r="G252" s="16">
        <f t="shared" si="29"/>
        <v>0.99999999999999989</v>
      </c>
      <c r="H252" s="16">
        <f t="shared" si="30"/>
        <v>1</v>
      </c>
      <c r="I252" s="16">
        <f t="shared" si="31"/>
        <v>1</v>
      </c>
      <c r="J252" s="16">
        <f t="shared" si="32"/>
        <v>1</v>
      </c>
      <c r="K252" s="16">
        <f t="shared" si="33"/>
        <v>1</v>
      </c>
      <c r="L252" s="16">
        <f t="shared" si="34"/>
        <v>1</v>
      </c>
      <c r="M252" s="16">
        <f t="shared" si="35"/>
        <v>1</v>
      </c>
      <c r="N252" s="16">
        <f t="shared" si="36"/>
        <v>1</v>
      </c>
      <c r="O252" s="16">
        <f t="shared" si="37"/>
        <v>0.99999999999999989</v>
      </c>
      <c r="P252" s="16">
        <f t="shared" si="38"/>
        <v>1</v>
      </c>
      <c r="Q252" s="16">
        <f t="shared" si="39"/>
        <v>1</v>
      </c>
      <c r="R252" s="16">
        <f t="shared" si="40"/>
        <v>1</v>
      </c>
      <c r="S252" s="16">
        <f t="shared" si="41"/>
        <v>1</v>
      </c>
      <c r="T252" s="16">
        <f t="shared" si="42"/>
        <v>1</v>
      </c>
      <c r="U252" s="16">
        <f t="shared" si="43"/>
        <v>1</v>
      </c>
      <c r="V252" s="16">
        <f t="shared" si="44"/>
        <v>1</v>
      </c>
    </row>
    <row r="253" spans="2:22" x14ac:dyDescent="0.35">
      <c r="B253" s="16">
        <f t="shared" si="24"/>
        <v>1</v>
      </c>
      <c r="C253" s="16">
        <f t="shared" si="25"/>
        <v>1</v>
      </c>
      <c r="D253" s="16">
        <f t="shared" si="26"/>
        <v>1</v>
      </c>
      <c r="E253" s="16">
        <f t="shared" si="27"/>
        <v>1</v>
      </c>
      <c r="F253" s="16">
        <f t="shared" si="28"/>
        <v>1</v>
      </c>
      <c r="G253" s="16">
        <f t="shared" si="29"/>
        <v>0.99999999999999989</v>
      </c>
      <c r="H253" s="16">
        <f t="shared" si="30"/>
        <v>1</v>
      </c>
      <c r="I253" s="16">
        <f t="shared" si="31"/>
        <v>1</v>
      </c>
      <c r="J253" s="16">
        <f t="shared" si="32"/>
        <v>1</v>
      </c>
      <c r="K253" s="16">
        <f t="shared" si="33"/>
        <v>1</v>
      </c>
      <c r="L253" s="16">
        <f t="shared" si="34"/>
        <v>1</v>
      </c>
      <c r="M253" s="16">
        <f t="shared" si="35"/>
        <v>1</v>
      </c>
      <c r="N253" s="16">
        <f t="shared" si="36"/>
        <v>1</v>
      </c>
      <c r="O253" s="16">
        <f t="shared" si="37"/>
        <v>0.99999999999999989</v>
      </c>
      <c r="P253" s="16">
        <f t="shared" si="38"/>
        <v>1</v>
      </c>
      <c r="Q253" s="16">
        <f t="shared" si="39"/>
        <v>1</v>
      </c>
      <c r="R253" s="16">
        <f t="shared" si="40"/>
        <v>1</v>
      </c>
      <c r="S253" s="16">
        <f t="shared" si="41"/>
        <v>1</v>
      </c>
      <c r="T253" s="16">
        <f t="shared" si="42"/>
        <v>1</v>
      </c>
      <c r="U253" s="16">
        <f t="shared" si="43"/>
        <v>1</v>
      </c>
      <c r="V253" s="16">
        <f t="shared" si="44"/>
        <v>1</v>
      </c>
    </row>
    <row r="254" spans="2:22" x14ac:dyDescent="0.35">
      <c r="B254" s="16">
        <f t="shared" si="24"/>
        <v>1</v>
      </c>
      <c r="C254" s="16">
        <f t="shared" si="25"/>
        <v>1</v>
      </c>
      <c r="D254" s="16">
        <f t="shared" si="26"/>
        <v>1</v>
      </c>
      <c r="E254" s="16">
        <f t="shared" si="27"/>
        <v>1</v>
      </c>
      <c r="F254" s="16">
        <f t="shared" si="28"/>
        <v>1</v>
      </c>
      <c r="G254" s="16">
        <f t="shared" si="29"/>
        <v>0.99999999999999989</v>
      </c>
      <c r="H254" s="16">
        <f t="shared" si="30"/>
        <v>1</v>
      </c>
      <c r="I254" s="16">
        <f t="shared" si="31"/>
        <v>1</v>
      </c>
      <c r="J254" s="16">
        <f t="shared" si="32"/>
        <v>1</v>
      </c>
      <c r="K254" s="16">
        <f t="shared" si="33"/>
        <v>1</v>
      </c>
      <c r="L254" s="16">
        <f t="shared" si="34"/>
        <v>1</v>
      </c>
      <c r="M254" s="16">
        <f t="shared" si="35"/>
        <v>1</v>
      </c>
      <c r="N254" s="16">
        <f t="shared" si="36"/>
        <v>1</v>
      </c>
      <c r="O254" s="16">
        <f t="shared" si="37"/>
        <v>0.99999999999999989</v>
      </c>
      <c r="P254" s="16">
        <f t="shared" si="38"/>
        <v>1</v>
      </c>
      <c r="Q254" s="16">
        <f t="shared" si="39"/>
        <v>1</v>
      </c>
      <c r="R254" s="16">
        <f t="shared" si="40"/>
        <v>1</v>
      </c>
      <c r="S254" s="16">
        <f t="shared" si="41"/>
        <v>1</v>
      </c>
      <c r="T254" s="16">
        <f t="shared" si="42"/>
        <v>1</v>
      </c>
      <c r="U254" s="16">
        <f t="shared" si="43"/>
        <v>1</v>
      </c>
      <c r="V254" s="16">
        <f t="shared" si="44"/>
        <v>1</v>
      </c>
    </row>
    <row r="255" spans="2:22" x14ac:dyDescent="0.35">
      <c r="B255" s="16">
        <f t="shared" si="24"/>
        <v>1</v>
      </c>
      <c r="C255" s="16">
        <f t="shared" si="25"/>
        <v>1</v>
      </c>
      <c r="D255" s="16">
        <f t="shared" si="26"/>
        <v>1</v>
      </c>
      <c r="E255" s="16">
        <f t="shared" si="27"/>
        <v>1</v>
      </c>
      <c r="F255" s="16">
        <f t="shared" si="28"/>
        <v>1</v>
      </c>
      <c r="G255" s="16">
        <f t="shared" si="29"/>
        <v>0.99999999999999989</v>
      </c>
      <c r="H255" s="16">
        <f t="shared" si="30"/>
        <v>1</v>
      </c>
      <c r="I255" s="16">
        <f t="shared" si="31"/>
        <v>1</v>
      </c>
      <c r="J255" s="16">
        <f t="shared" si="32"/>
        <v>1</v>
      </c>
      <c r="K255" s="16">
        <f t="shared" si="33"/>
        <v>1</v>
      </c>
      <c r="L255" s="16">
        <f t="shared" si="34"/>
        <v>1</v>
      </c>
      <c r="M255" s="16">
        <f t="shared" si="35"/>
        <v>1</v>
      </c>
      <c r="N255" s="16">
        <f t="shared" si="36"/>
        <v>1</v>
      </c>
      <c r="O255" s="16">
        <f t="shared" si="37"/>
        <v>0.99999999999999989</v>
      </c>
      <c r="P255" s="16">
        <f t="shared" si="38"/>
        <v>1</v>
      </c>
      <c r="Q255" s="16">
        <f t="shared" si="39"/>
        <v>1</v>
      </c>
      <c r="R255" s="16">
        <f t="shared" si="40"/>
        <v>1</v>
      </c>
      <c r="S255" s="16">
        <f t="shared" si="41"/>
        <v>1</v>
      </c>
      <c r="T255" s="16">
        <f t="shared" si="42"/>
        <v>1</v>
      </c>
      <c r="U255" s="16">
        <f t="shared" si="43"/>
        <v>1</v>
      </c>
      <c r="V255" s="16">
        <f t="shared" si="44"/>
        <v>1</v>
      </c>
    </row>
    <row r="256" spans="2:22" x14ac:dyDescent="0.35">
      <c r="B256" s="16">
        <f t="shared" si="24"/>
        <v>1</v>
      </c>
      <c r="C256" s="16">
        <f t="shared" si="25"/>
        <v>1</v>
      </c>
      <c r="D256" s="16">
        <f t="shared" si="26"/>
        <v>1</v>
      </c>
      <c r="E256" s="16">
        <f t="shared" si="27"/>
        <v>1</v>
      </c>
      <c r="F256" s="16">
        <f t="shared" si="28"/>
        <v>1</v>
      </c>
      <c r="G256" s="16">
        <f t="shared" si="29"/>
        <v>0.99999999999999989</v>
      </c>
      <c r="H256" s="16">
        <f t="shared" si="30"/>
        <v>1</v>
      </c>
      <c r="I256" s="16">
        <f t="shared" si="31"/>
        <v>1</v>
      </c>
      <c r="J256" s="16">
        <f t="shared" si="32"/>
        <v>1</v>
      </c>
      <c r="K256" s="16">
        <f t="shared" si="33"/>
        <v>1</v>
      </c>
      <c r="L256" s="16">
        <f t="shared" si="34"/>
        <v>1</v>
      </c>
      <c r="M256" s="16">
        <f t="shared" si="35"/>
        <v>1</v>
      </c>
      <c r="N256" s="16">
        <f t="shared" si="36"/>
        <v>1</v>
      </c>
      <c r="O256" s="16">
        <f t="shared" si="37"/>
        <v>0.99999999999999989</v>
      </c>
      <c r="P256" s="16">
        <f t="shared" si="38"/>
        <v>1</v>
      </c>
      <c r="Q256" s="16">
        <f t="shared" si="39"/>
        <v>1</v>
      </c>
      <c r="R256" s="16">
        <f t="shared" si="40"/>
        <v>1</v>
      </c>
      <c r="S256" s="16">
        <f t="shared" si="41"/>
        <v>1</v>
      </c>
      <c r="T256" s="16">
        <f t="shared" si="42"/>
        <v>1</v>
      </c>
      <c r="U256" s="16">
        <f t="shared" si="43"/>
        <v>1</v>
      </c>
      <c r="V256" s="16">
        <f t="shared" si="44"/>
        <v>1</v>
      </c>
    </row>
    <row r="257" spans="2:22" x14ac:dyDescent="0.35">
      <c r="B257" s="16">
        <f t="shared" si="24"/>
        <v>1</v>
      </c>
      <c r="C257" s="16">
        <f t="shared" si="25"/>
        <v>1</v>
      </c>
      <c r="D257" s="16">
        <f t="shared" si="26"/>
        <v>1</v>
      </c>
      <c r="E257" s="16">
        <f t="shared" si="27"/>
        <v>1</v>
      </c>
      <c r="F257" s="16">
        <f t="shared" si="28"/>
        <v>1</v>
      </c>
      <c r="G257" s="16">
        <f t="shared" si="29"/>
        <v>0.99999999999999989</v>
      </c>
      <c r="H257" s="16">
        <f t="shared" si="30"/>
        <v>1</v>
      </c>
      <c r="I257" s="16">
        <f t="shared" si="31"/>
        <v>1</v>
      </c>
      <c r="J257" s="16">
        <f t="shared" si="32"/>
        <v>1</v>
      </c>
      <c r="K257" s="16">
        <f t="shared" si="33"/>
        <v>1</v>
      </c>
      <c r="L257" s="16">
        <f t="shared" si="34"/>
        <v>1</v>
      </c>
      <c r="M257" s="16">
        <f t="shared" si="35"/>
        <v>1</v>
      </c>
      <c r="N257" s="16">
        <f t="shared" si="36"/>
        <v>1</v>
      </c>
      <c r="O257" s="16">
        <f t="shared" si="37"/>
        <v>0.99999999999999989</v>
      </c>
      <c r="P257" s="16">
        <f t="shared" si="38"/>
        <v>1</v>
      </c>
      <c r="Q257" s="16">
        <f t="shared" si="39"/>
        <v>1</v>
      </c>
      <c r="R257" s="16">
        <f t="shared" si="40"/>
        <v>1</v>
      </c>
      <c r="S257" s="16">
        <f t="shared" si="41"/>
        <v>1</v>
      </c>
      <c r="T257" s="16">
        <f t="shared" si="42"/>
        <v>1</v>
      </c>
      <c r="U257" s="16">
        <f t="shared" si="43"/>
        <v>1</v>
      </c>
      <c r="V257" s="16">
        <f t="shared" si="44"/>
        <v>1</v>
      </c>
    </row>
    <row r="258" spans="2:22" x14ac:dyDescent="0.35">
      <c r="B258" s="16">
        <f t="shared" si="24"/>
        <v>1</v>
      </c>
      <c r="C258" s="16">
        <f t="shared" si="25"/>
        <v>1</v>
      </c>
      <c r="D258" s="16">
        <f t="shared" si="26"/>
        <v>1</v>
      </c>
      <c r="E258" s="16">
        <f t="shared" si="27"/>
        <v>1</v>
      </c>
      <c r="F258" s="16">
        <f t="shared" si="28"/>
        <v>1</v>
      </c>
      <c r="G258" s="16">
        <f t="shared" si="29"/>
        <v>0.99999999999999989</v>
      </c>
      <c r="H258" s="16">
        <f t="shared" si="30"/>
        <v>1</v>
      </c>
      <c r="I258" s="16">
        <f t="shared" si="31"/>
        <v>1</v>
      </c>
      <c r="J258" s="16">
        <f t="shared" si="32"/>
        <v>1</v>
      </c>
      <c r="K258" s="16">
        <f t="shared" si="33"/>
        <v>1</v>
      </c>
      <c r="L258" s="16">
        <f t="shared" si="34"/>
        <v>1</v>
      </c>
      <c r="M258" s="16">
        <f t="shared" si="35"/>
        <v>1</v>
      </c>
      <c r="N258" s="16">
        <f t="shared" si="36"/>
        <v>1</v>
      </c>
      <c r="O258" s="16">
        <f t="shared" si="37"/>
        <v>0.99999999999999989</v>
      </c>
      <c r="P258" s="16">
        <f t="shared" si="38"/>
        <v>1</v>
      </c>
      <c r="Q258" s="16">
        <f t="shared" si="39"/>
        <v>1</v>
      </c>
      <c r="R258" s="16">
        <f t="shared" si="40"/>
        <v>1</v>
      </c>
      <c r="S258" s="16">
        <f t="shared" si="41"/>
        <v>1</v>
      </c>
      <c r="T258" s="16">
        <f t="shared" si="42"/>
        <v>1</v>
      </c>
      <c r="U258" s="16">
        <f t="shared" si="43"/>
        <v>1</v>
      </c>
      <c r="V258" s="16">
        <f t="shared" si="44"/>
        <v>1</v>
      </c>
    </row>
    <row r="259" spans="2:22" x14ac:dyDescent="0.35">
      <c r="B259" s="16">
        <f t="shared" si="24"/>
        <v>1</v>
      </c>
      <c r="C259" s="16">
        <f t="shared" si="25"/>
        <v>1</v>
      </c>
      <c r="D259" s="16">
        <f t="shared" si="26"/>
        <v>1</v>
      </c>
      <c r="E259" s="16">
        <f t="shared" si="27"/>
        <v>1</v>
      </c>
      <c r="F259" s="16">
        <f t="shared" si="28"/>
        <v>1</v>
      </c>
      <c r="G259" s="16">
        <f t="shared" si="29"/>
        <v>0.99999999999999989</v>
      </c>
      <c r="H259" s="16">
        <f t="shared" si="30"/>
        <v>1</v>
      </c>
      <c r="I259" s="16">
        <f t="shared" si="31"/>
        <v>1</v>
      </c>
      <c r="J259" s="16">
        <f t="shared" si="32"/>
        <v>1</v>
      </c>
      <c r="K259" s="16">
        <f t="shared" si="33"/>
        <v>1</v>
      </c>
      <c r="L259" s="16">
        <f t="shared" si="34"/>
        <v>1</v>
      </c>
      <c r="M259" s="16">
        <f t="shared" si="35"/>
        <v>1</v>
      </c>
      <c r="N259" s="16">
        <f t="shared" si="36"/>
        <v>1</v>
      </c>
      <c r="O259" s="16">
        <f t="shared" si="37"/>
        <v>0.99999999999999989</v>
      </c>
      <c r="P259" s="16">
        <f t="shared" si="38"/>
        <v>1</v>
      </c>
      <c r="Q259" s="16">
        <f t="shared" si="39"/>
        <v>1</v>
      </c>
      <c r="R259" s="16">
        <f t="shared" si="40"/>
        <v>1</v>
      </c>
      <c r="S259" s="16">
        <f t="shared" si="41"/>
        <v>1</v>
      </c>
      <c r="T259" s="16">
        <f t="shared" si="42"/>
        <v>1</v>
      </c>
      <c r="U259" s="16">
        <f t="shared" si="43"/>
        <v>1</v>
      </c>
      <c r="V259" s="16">
        <f t="shared" si="44"/>
        <v>1</v>
      </c>
    </row>
    <row r="260" spans="2:22" x14ac:dyDescent="0.35">
      <c r="B260" s="16">
        <f t="shared" si="24"/>
        <v>1</v>
      </c>
      <c r="C260" s="16">
        <f t="shared" si="25"/>
        <v>1</v>
      </c>
      <c r="D260" s="16">
        <f t="shared" si="26"/>
        <v>1</v>
      </c>
      <c r="E260" s="16">
        <f t="shared" si="27"/>
        <v>1</v>
      </c>
      <c r="F260" s="16">
        <f t="shared" si="28"/>
        <v>1</v>
      </c>
      <c r="G260" s="16">
        <f t="shared" si="29"/>
        <v>0.99999999999999989</v>
      </c>
      <c r="H260" s="16">
        <f t="shared" si="30"/>
        <v>1</v>
      </c>
      <c r="I260" s="16">
        <f t="shared" si="31"/>
        <v>1</v>
      </c>
      <c r="J260" s="16">
        <f t="shared" si="32"/>
        <v>1</v>
      </c>
      <c r="K260" s="16">
        <f t="shared" si="33"/>
        <v>1</v>
      </c>
      <c r="L260" s="16">
        <f t="shared" si="34"/>
        <v>1</v>
      </c>
      <c r="M260" s="16">
        <f t="shared" si="35"/>
        <v>1</v>
      </c>
      <c r="N260" s="16">
        <f t="shared" si="36"/>
        <v>1</v>
      </c>
      <c r="O260" s="16">
        <f t="shared" si="37"/>
        <v>0.99999999999999989</v>
      </c>
      <c r="P260" s="16">
        <f t="shared" si="38"/>
        <v>1</v>
      </c>
      <c r="Q260" s="16">
        <f t="shared" si="39"/>
        <v>1</v>
      </c>
      <c r="R260" s="16">
        <f t="shared" si="40"/>
        <v>1</v>
      </c>
      <c r="S260" s="16">
        <f t="shared" si="41"/>
        <v>1</v>
      </c>
      <c r="T260" s="16">
        <f t="shared" si="42"/>
        <v>1</v>
      </c>
      <c r="U260" s="16">
        <f t="shared" si="43"/>
        <v>1</v>
      </c>
      <c r="V260" s="16">
        <f t="shared" si="44"/>
        <v>1</v>
      </c>
    </row>
    <row r="261" spans="2:22" x14ac:dyDescent="0.35">
      <c r="B261" s="16">
        <f t="shared" si="24"/>
        <v>1</v>
      </c>
      <c r="C261" s="16">
        <f t="shared" si="25"/>
        <v>1</v>
      </c>
      <c r="D261" s="16">
        <f t="shared" si="26"/>
        <v>1</v>
      </c>
      <c r="E261" s="16">
        <f t="shared" si="27"/>
        <v>1</v>
      </c>
      <c r="F261" s="16">
        <f t="shared" si="28"/>
        <v>1</v>
      </c>
      <c r="G261" s="16">
        <f t="shared" si="29"/>
        <v>0.99999999999999989</v>
      </c>
      <c r="H261" s="16">
        <f t="shared" si="30"/>
        <v>1</v>
      </c>
      <c r="I261" s="16">
        <f t="shared" si="31"/>
        <v>1</v>
      </c>
      <c r="J261" s="16">
        <f t="shared" si="32"/>
        <v>1</v>
      </c>
      <c r="K261" s="16">
        <f t="shared" si="33"/>
        <v>1</v>
      </c>
      <c r="L261" s="16">
        <f t="shared" si="34"/>
        <v>1</v>
      </c>
      <c r="M261" s="16">
        <f t="shared" si="35"/>
        <v>1</v>
      </c>
      <c r="N261" s="16">
        <f t="shared" si="36"/>
        <v>1</v>
      </c>
      <c r="O261" s="16">
        <f t="shared" si="37"/>
        <v>0.99999999999999989</v>
      </c>
      <c r="P261" s="16">
        <f t="shared" si="38"/>
        <v>1</v>
      </c>
      <c r="Q261" s="16">
        <f t="shared" si="39"/>
        <v>1</v>
      </c>
      <c r="R261" s="16">
        <f t="shared" si="40"/>
        <v>1</v>
      </c>
      <c r="S261" s="16">
        <f t="shared" si="41"/>
        <v>1</v>
      </c>
      <c r="T261" s="16">
        <f t="shared" si="42"/>
        <v>1</v>
      </c>
      <c r="U261" s="16">
        <f t="shared" si="43"/>
        <v>1</v>
      </c>
      <c r="V261" s="16">
        <f t="shared" si="44"/>
        <v>1</v>
      </c>
    </row>
    <row r="262" spans="2:22" x14ac:dyDescent="0.35">
      <c r="B262" s="16">
        <f t="shared" si="24"/>
        <v>1</v>
      </c>
      <c r="C262" s="16">
        <f t="shared" si="25"/>
        <v>1</v>
      </c>
      <c r="D262" s="16">
        <f t="shared" si="26"/>
        <v>1</v>
      </c>
      <c r="E262" s="16">
        <f t="shared" si="27"/>
        <v>1</v>
      </c>
      <c r="F262" s="16">
        <f t="shared" si="28"/>
        <v>1</v>
      </c>
      <c r="G262" s="16">
        <f t="shared" si="29"/>
        <v>0.99999999999999989</v>
      </c>
      <c r="H262" s="16">
        <f t="shared" si="30"/>
        <v>1</v>
      </c>
      <c r="I262" s="16">
        <f t="shared" si="31"/>
        <v>1</v>
      </c>
      <c r="J262" s="16">
        <f t="shared" si="32"/>
        <v>1</v>
      </c>
      <c r="K262" s="16">
        <f t="shared" si="33"/>
        <v>1</v>
      </c>
      <c r="L262" s="16">
        <f t="shared" si="34"/>
        <v>1</v>
      </c>
      <c r="M262" s="16">
        <f t="shared" si="35"/>
        <v>1</v>
      </c>
      <c r="N262" s="16">
        <f t="shared" si="36"/>
        <v>1</v>
      </c>
      <c r="O262" s="16">
        <f t="shared" si="37"/>
        <v>0.99999999999999989</v>
      </c>
      <c r="P262" s="16">
        <f t="shared" si="38"/>
        <v>1</v>
      </c>
      <c r="Q262" s="16">
        <f t="shared" si="39"/>
        <v>1</v>
      </c>
      <c r="R262" s="16">
        <f t="shared" si="40"/>
        <v>1</v>
      </c>
      <c r="S262" s="16">
        <f t="shared" si="41"/>
        <v>1</v>
      </c>
      <c r="T262" s="16">
        <f t="shared" si="42"/>
        <v>1</v>
      </c>
      <c r="U262" s="16">
        <f t="shared" si="43"/>
        <v>1</v>
      </c>
      <c r="V262" s="16">
        <f t="shared" si="44"/>
        <v>1</v>
      </c>
    </row>
    <row r="263" spans="2:22" x14ac:dyDescent="0.35">
      <c r="B263" s="16">
        <f t="shared" si="24"/>
        <v>1</v>
      </c>
      <c r="C263" s="16">
        <f t="shared" si="25"/>
        <v>1</v>
      </c>
      <c r="D263" s="16">
        <f t="shared" si="26"/>
        <v>1</v>
      </c>
      <c r="E263" s="16">
        <f t="shared" si="27"/>
        <v>1</v>
      </c>
      <c r="F263" s="16">
        <f t="shared" si="28"/>
        <v>1</v>
      </c>
      <c r="G263" s="16">
        <f t="shared" si="29"/>
        <v>0.99999999999999989</v>
      </c>
      <c r="H263" s="16">
        <f t="shared" si="30"/>
        <v>1</v>
      </c>
      <c r="I263" s="16">
        <f t="shared" si="31"/>
        <v>1</v>
      </c>
      <c r="J263" s="16">
        <f t="shared" si="32"/>
        <v>1</v>
      </c>
      <c r="K263" s="16">
        <f t="shared" si="33"/>
        <v>1</v>
      </c>
      <c r="L263" s="16">
        <f t="shared" si="34"/>
        <v>1</v>
      </c>
      <c r="M263" s="16">
        <f t="shared" si="35"/>
        <v>1</v>
      </c>
      <c r="N263" s="16">
        <f t="shared" si="36"/>
        <v>1</v>
      </c>
      <c r="O263" s="16">
        <f t="shared" si="37"/>
        <v>0.99999999999999989</v>
      </c>
      <c r="P263" s="16">
        <f t="shared" si="38"/>
        <v>1</v>
      </c>
      <c r="Q263" s="16">
        <f t="shared" si="39"/>
        <v>1</v>
      </c>
      <c r="R263" s="16">
        <f t="shared" si="40"/>
        <v>1</v>
      </c>
      <c r="S263" s="16">
        <f t="shared" si="41"/>
        <v>1</v>
      </c>
      <c r="T263" s="16">
        <f t="shared" si="42"/>
        <v>1</v>
      </c>
      <c r="U263" s="16">
        <f t="shared" si="43"/>
        <v>1</v>
      </c>
      <c r="V263" s="16">
        <f t="shared" si="44"/>
        <v>1</v>
      </c>
    </row>
    <row r="264" spans="2:22" x14ac:dyDescent="0.35">
      <c r="B264" s="16">
        <f t="shared" si="24"/>
        <v>1</v>
      </c>
      <c r="C264" s="16">
        <f t="shared" si="25"/>
        <v>1</v>
      </c>
      <c r="D264" s="16">
        <f t="shared" si="26"/>
        <v>1</v>
      </c>
      <c r="E264" s="16">
        <f t="shared" si="27"/>
        <v>1</v>
      </c>
      <c r="F264" s="16">
        <f t="shared" si="28"/>
        <v>1</v>
      </c>
      <c r="G264" s="16">
        <f t="shared" si="29"/>
        <v>0.99999999999999989</v>
      </c>
      <c r="H264" s="16">
        <f t="shared" si="30"/>
        <v>1</v>
      </c>
      <c r="I264" s="16">
        <f t="shared" si="31"/>
        <v>1</v>
      </c>
      <c r="J264" s="16">
        <f t="shared" si="32"/>
        <v>1</v>
      </c>
      <c r="K264" s="16">
        <f t="shared" si="33"/>
        <v>1</v>
      </c>
      <c r="L264" s="16">
        <f t="shared" si="34"/>
        <v>1</v>
      </c>
      <c r="M264" s="16">
        <f t="shared" si="35"/>
        <v>1</v>
      </c>
      <c r="N264" s="16">
        <f t="shared" si="36"/>
        <v>1</v>
      </c>
      <c r="O264" s="16">
        <f t="shared" si="37"/>
        <v>0.99999999999999989</v>
      </c>
      <c r="P264" s="16">
        <f t="shared" si="38"/>
        <v>1</v>
      </c>
      <c r="Q264" s="16">
        <f t="shared" si="39"/>
        <v>1</v>
      </c>
      <c r="R264" s="16">
        <f t="shared" si="40"/>
        <v>1</v>
      </c>
      <c r="S264" s="16">
        <f t="shared" si="41"/>
        <v>1</v>
      </c>
      <c r="T264" s="16">
        <f t="shared" si="42"/>
        <v>1</v>
      </c>
      <c r="U264" s="16">
        <f t="shared" si="43"/>
        <v>1</v>
      </c>
      <c r="V264" s="16">
        <f t="shared" si="44"/>
        <v>1</v>
      </c>
    </row>
    <row r="265" spans="2:22" x14ac:dyDescent="0.35">
      <c r="B265" s="16">
        <f t="shared" si="24"/>
        <v>1</v>
      </c>
      <c r="C265" s="16">
        <f t="shared" si="25"/>
        <v>1</v>
      </c>
      <c r="D265" s="16">
        <f t="shared" si="26"/>
        <v>1</v>
      </c>
      <c r="E265" s="16">
        <f t="shared" si="27"/>
        <v>1</v>
      </c>
      <c r="F265" s="16">
        <f t="shared" si="28"/>
        <v>1</v>
      </c>
      <c r="G265" s="16">
        <f t="shared" si="29"/>
        <v>0.99999999999999989</v>
      </c>
      <c r="H265" s="16">
        <f t="shared" si="30"/>
        <v>1</v>
      </c>
      <c r="I265" s="16">
        <f t="shared" si="31"/>
        <v>1</v>
      </c>
      <c r="J265" s="16">
        <f t="shared" si="32"/>
        <v>1</v>
      </c>
      <c r="K265" s="16">
        <f t="shared" si="33"/>
        <v>1</v>
      </c>
      <c r="L265" s="16">
        <f t="shared" si="34"/>
        <v>1</v>
      </c>
      <c r="M265" s="16">
        <f t="shared" si="35"/>
        <v>1</v>
      </c>
      <c r="N265" s="16">
        <f t="shared" si="36"/>
        <v>1</v>
      </c>
      <c r="O265" s="16">
        <f t="shared" si="37"/>
        <v>0.99999999999999989</v>
      </c>
      <c r="P265" s="16">
        <f t="shared" si="38"/>
        <v>1</v>
      </c>
      <c r="Q265" s="16">
        <f t="shared" si="39"/>
        <v>1</v>
      </c>
      <c r="R265" s="16">
        <f t="shared" si="40"/>
        <v>1</v>
      </c>
      <c r="S265" s="16">
        <f t="shared" si="41"/>
        <v>1</v>
      </c>
      <c r="T265" s="16">
        <f t="shared" si="42"/>
        <v>1</v>
      </c>
      <c r="U265" s="16">
        <f t="shared" si="43"/>
        <v>1</v>
      </c>
      <c r="V265" s="16">
        <f t="shared" si="44"/>
        <v>1</v>
      </c>
    </row>
    <row r="266" spans="2:22" x14ac:dyDescent="0.35">
      <c r="B266" s="16">
        <f t="shared" si="24"/>
        <v>1</v>
      </c>
      <c r="C266" s="16">
        <f t="shared" si="25"/>
        <v>1</v>
      </c>
      <c r="D266" s="16">
        <f t="shared" si="26"/>
        <v>1</v>
      </c>
      <c r="E266" s="16">
        <f t="shared" si="27"/>
        <v>1</v>
      </c>
      <c r="F266" s="16">
        <f t="shared" si="28"/>
        <v>1</v>
      </c>
      <c r="G266" s="16">
        <f t="shared" si="29"/>
        <v>0.99999999999999989</v>
      </c>
      <c r="H266" s="16">
        <f t="shared" si="30"/>
        <v>1</v>
      </c>
      <c r="I266" s="16">
        <f t="shared" si="31"/>
        <v>1</v>
      </c>
      <c r="J266" s="16">
        <f t="shared" si="32"/>
        <v>1</v>
      </c>
      <c r="K266" s="16">
        <f t="shared" si="33"/>
        <v>1</v>
      </c>
      <c r="L266" s="16">
        <f t="shared" si="34"/>
        <v>1</v>
      </c>
      <c r="M266" s="16">
        <f t="shared" si="35"/>
        <v>1</v>
      </c>
      <c r="N266" s="16">
        <f t="shared" si="36"/>
        <v>1</v>
      </c>
      <c r="O266" s="16">
        <f t="shared" si="37"/>
        <v>0.99999999999999989</v>
      </c>
      <c r="P266" s="16">
        <f t="shared" si="38"/>
        <v>1</v>
      </c>
      <c r="Q266" s="16">
        <f t="shared" si="39"/>
        <v>1</v>
      </c>
      <c r="R266" s="16">
        <f t="shared" si="40"/>
        <v>1</v>
      </c>
      <c r="S266" s="16">
        <f t="shared" si="41"/>
        <v>1</v>
      </c>
      <c r="T266" s="16">
        <f t="shared" si="42"/>
        <v>1</v>
      </c>
      <c r="U266" s="16">
        <f t="shared" si="43"/>
        <v>1</v>
      </c>
      <c r="V266" s="16">
        <f t="shared" si="44"/>
        <v>1</v>
      </c>
    </row>
    <row r="267" spans="2:22" x14ac:dyDescent="0.35">
      <c r="B267" s="16">
        <f t="shared" si="24"/>
        <v>1</v>
      </c>
      <c r="C267" s="16">
        <f t="shared" si="25"/>
        <v>1</v>
      </c>
      <c r="D267" s="16">
        <f t="shared" si="26"/>
        <v>1</v>
      </c>
      <c r="E267" s="16">
        <f t="shared" si="27"/>
        <v>1</v>
      </c>
      <c r="F267" s="16">
        <f t="shared" si="28"/>
        <v>1</v>
      </c>
      <c r="G267" s="16">
        <f t="shared" si="29"/>
        <v>0.99999999999999989</v>
      </c>
      <c r="H267" s="16">
        <f t="shared" si="30"/>
        <v>1</v>
      </c>
      <c r="I267" s="16">
        <f t="shared" si="31"/>
        <v>1</v>
      </c>
      <c r="J267" s="16">
        <f t="shared" si="32"/>
        <v>1</v>
      </c>
      <c r="K267" s="16">
        <f t="shared" si="33"/>
        <v>1</v>
      </c>
      <c r="L267" s="16">
        <f t="shared" si="34"/>
        <v>1</v>
      </c>
      <c r="M267" s="16">
        <f t="shared" si="35"/>
        <v>1</v>
      </c>
      <c r="N267" s="16">
        <f t="shared" si="36"/>
        <v>1</v>
      </c>
      <c r="O267" s="16">
        <f t="shared" si="37"/>
        <v>0.99999999999999989</v>
      </c>
      <c r="P267" s="16">
        <f t="shared" si="38"/>
        <v>1</v>
      </c>
      <c r="Q267" s="16">
        <f t="shared" si="39"/>
        <v>1</v>
      </c>
      <c r="R267" s="16">
        <f t="shared" si="40"/>
        <v>1</v>
      </c>
      <c r="S267" s="16">
        <f t="shared" si="41"/>
        <v>1</v>
      </c>
      <c r="T267" s="16">
        <f t="shared" si="42"/>
        <v>1</v>
      </c>
      <c r="U267" s="16">
        <f t="shared" si="43"/>
        <v>1</v>
      </c>
      <c r="V267" s="16">
        <f t="shared" si="44"/>
        <v>1</v>
      </c>
    </row>
    <row r="268" spans="2:22" x14ac:dyDescent="0.35">
      <c r="B268" s="16">
        <f t="shared" si="24"/>
        <v>1</v>
      </c>
      <c r="C268" s="16">
        <f t="shared" si="25"/>
        <v>1</v>
      </c>
      <c r="D268" s="16">
        <f t="shared" si="26"/>
        <v>1</v>
      </c>
      <c r="E268" s="16">
        <f t="shared" si="27"/>
        <v>1</v>
      </c>
      <c r="F268" s="16">
        <f t="shared" si="28"/>
        <v>1</v>
      </c>
      <c r="G268" s="16">
        <f t="shared" si="29"/>
        <v>0.99999999999999989</v>
      </c>
      <c r="H268" s="16">
        <f t="shared" si="30"/>
        <v>1</v>
      </c>
      <c r="I268" s="16">
        <f t="shared" si="31"/>
        <v>1</v>
      </c>
      <c r="J268" s="16">
        <f t="shared" si="32"/>
        <v>1</v>
      </c>
      <c r="K268" s="16">
        <f t="shared" si="33"/>
        <v>1</v>
      </c>
      <c r="L268" s="16">
        <f t="shared" si="34"/>
        <v>1</v>
      </c>
      <c r="M268" s="16">
        <f t="shared" si="35"/>
        <v>1</v>
      </c>
      <c r="N268" s="16">
        <f t="shared" si="36"/>
        <v>1</v>
      </c>
      <c r="O268" s="16">
        <f t="shared" si="37"/>
        <v>0.99999999999999989</v>
      </c>
      <c r="P268" s="16">
        <f t="shared" si="38"/>
        <v>1</v>
      </c>
      <c r="Q268" s="16">
        <f t="shared" si="39"/>
        <v>1</v>
      </c>
      <c r="R268" s="16">
        <f t="shared" si="40"/>
        <v>1</v>
      </c>
      <c r="S268" s="16">
        <f t="shared" si="41"/>
        <v>1</v>
      </c>
      <c r="T268" s="16">
        <f t="shared" si="42"/>
        <v>1</v>
      </c>
      <c r="U268" s="16">
        <f t="shared" si="43"/>
        <v>1</v>
      </c>
      <c r="V268" s="16">
        <f t="shared" si="44"/>
        <v>1</v>
      </c>
    </row>
    <row r="269" spans="2:22" x14ac:dyDescent="0.35">
      <c r="B269" s="16">
        <f t="shared" si="24"/>
        <v>1</v>
      </c>
      <c r="C269" s="16">
        <f t="shared" si="25"/>
        <v>1</v>
      </c>
      <c r="D269" s="16">
        <f t="shared" si="26"/>
        <v>1</v>
      </c>
      <c r="E269" s="16">
        <f t="shared" si="27"/>
        <v>1</v>
      </c>
      <c r="F269" s="16">
        <f t="shared" si="28"/>
        <v>1</v>
      </c>
      <c r="G269" s="16">
        <f t="shared" si="29"/>
        <v>0.99999999999999989</v>
      </c>
      <c r="H269" s="16">
        <f t="shared" si="30"/>
        <v>1</v>
      </c>
      <c r="I269" s="16">
        <f t="shared" si="31"/>
        <v>1</v>
      </c>
      <c r="J269" s="16">
        <f t="shared" si="32"/>
        <v>1</v>
      </c>
      <c r="K269" s="16">
        <f t="shared" si="33"/>
        <v>1</v>
      </c>
      <c r="L269" s="16">
        <f t="shared" si="34"/>
        <v>1</v>
      </c>
      <c r="M269" s="16">
        <f t="shared" si="35"/>
        <v>1</v>
      </c>
      <c r="N269" s="16">
        <f t="shared" si="36"/>
        <v>1</v>
      </c>
      <c r="O269" s="16">
        <f t="shared" si="37"/>
        <v>0.99999999999999989</v>
      </c>
      <c r="P269" s="16">
        <f t="shared" si="38"/>
        <v>1</v>
      </c>
      <c r="Q269" s="16">
        <f t="shared" si="39"/>
        <v>1</v>
      </c>
      <c r="R269" s="16">
        <f t="shared" si="40"/>
        <v>1</v>
      </c>
      <c r="S269" s="16">
        <f t="shared" si="41"/>
        <v>1</v>
      </c>
      <c r="T269" s="16">
        <f t="shared" si="42"/>
        <v>1</v>
      </c>
      <c r="U269" s="16">
        <f t="shared" si="43"/>
        <v>1</v>
      </c>
      <c r="V269" s="16">
        <f t="shared" si="44"/>
        <v>1</v>
      </c>
    </row>
    <row r="270" spans="2:22" x14ac:dyDescent="0.35">
      <c r="B270" s="16">
        <f t="shared" si="24"/>
        <v>1</v>
      </c>
      <c r="C270" s="16">
        <f t="shared" si="25"/>
        <v>1</v>
      </c>
      <c r="D270" s="16">
        <f t="shared" si="26"/>
        <v>1</v>
      </c>
      <c r="E270" s="16">
        <f t="shared" si="27"/>
        <v>1</v>
      </c>
      <c r="F270" s="16">
        <f t="shared" si="28"/>
        <v>1</v>
      </c>
      <c r="G270" s="16">
        <f t="shared" si="29"/>
        <v>0.99999999999999989</v>
      </c>
      <c r="H270" s="16">
        <f t="shared" si="30"/>
        <v>1</v>
      </c>
      <c r="I270" s="16">
        <f t="shared" si="31"/>
        <v>1</v>
      </c>
      <c r="J270" s="16">
        <f t="shared" si="32"/>
        <v>1</v>
      </c>
      <c r="K270" s="16">
        <f t="shared" si="33"/>
        <v>1</v>
      </c>
      <c r="L270" s="16">
        <f t="shared" si="34"/>
        <v>1</v>
      </c>
      <c r="M270" s="16">
        <f t="shared" si="35"/>
        <v>1</v>
      </c>
      <c r="N270" s="16">
        <f t="shared" si="36"/>
        <v>1</v>
      </c>
      <c r="O270" s="16">
        <f t="shared" si="37"/>
        <v>0.99999999999999989</v>
      </c>
      <c r="P270" s="16">
        <f t="shared" si="38"/>
        <v>1</v>
      </c>
      <c r="Q270" s="16">
        <f t="shared" si="39"/>
        <v>1</v>
      </c>
      <c r="R270" s="16">
        <f t="shared" si="40"/>
        <v>1</v>
      </c>
      <c r="S270" s="16">
        <f t="shared" si="41"/>
        <v>1</v>
      </c>
      <c r="T270" s="16">
        <f t="shared" si="42"/>
        <v>1</v>
      </c>
      <c r="U270" s="16">
        <f t="shared" si="43"/>
        <v>1</v>
      </c>
      <c r="V270" s="16">
        <f t="shared" si="44"/>
        <v>1</v>
      </c>
    </row>
    <row r="271" spans="2:22" x14ac:dyDescent="0.35">
      <c r="B271" s="16">
        <f t="shared" si="24"/>
        <v>1</v>
      </c>
      <c r="C271" s="16">
        <f t="shared" si="25"/>
        <v>1</v>
      </c>
      <c r="D271" s="16">
        <f t="shared" si="26"/>
        <v>1</v>
      </c>
      <c r="E271" s="16">
        <f t="shared" si="27"/>
        <v>1</v>
      </c>
      <c r="F271" s="16">
        <f t="shared" si="28"/>
        <v>1</v>
      </c>
      <c r="G271" s="16">
        <f t="shared" si="29"/>
        <v>0.99999999999999989</v>
      </c>
      <c r="H271" s="16">
        <f t="shared" si="30"/>
        <v>1</v>
      </c>
      <c r="I271" s="16">
        <f t="shared" si="31"/>
        <v>1</v>
      </c>
      <c r="J271" s="16">
        <f t="shared" si="32"/>
        <v>1</v>
      </c>
      <c r="K271" s="16">
        <f t="shared" si="33"/>
        <v>1</v>
      </c>
      <c r="L271" s="16">
        <f t="shared" si="34"/>
        <v>1</v>
      </c>
      <c r="M271" s="16">
        <f t="shared" si="35"/>
        <v>1</v>
      </c>
      <c r="N271" s="16">
        <f t="shared" si="36"/>
        <v>1</v>
      </c>
      <c r="O271" s="16">
        <f t="shared" si="37"/>
        <v>0.99999999999999989</v>
      </c>
      <c r="P271" s="16">
        <f t="shared" si="38"/>
        <v>1</v>
      </c>
      <c r="Q271" s="16">
        <f t="shared" si="39"/>
        <v>1</v>
      </c>
      <c r="R271" s="16">
        <f t="shared" si="40"/>
        <v>1</v>
      </c>
      <c r="S271" s="16">
        <f t="shared" si="41"/>
        <v>1</v>
      </c>
      <c r="T271" s="16">
        <f t="shared" si="42"/>
        <v>1</v>
      </c>
      <c r="U271" s="16">
        <f t="shared" si="43"/>
        <v>1</v>
      </c>
      <c r="V271" s="16">
        <f t="shared" si="44"/>
        <v>1</v>
      </c>
    </row>
    <row r="272" spans="2:22" x14ac:dyDescent="0.35">
      <c r="B272" s="16">
        <f t="shared" si="24"/>
        <v>1</v>
      </c>
      <c r="C272" s="16">
        <f t="shared" si="25"/>
        <v>1</v>
      </c>
      <c r="D272" s="16">
        <f t="shared" si="26"/>
        <v>1</v>
      </c>
      <c r="E272" s="16">
        <f t="shared" si="27"/>
        <v>1</v>
      </c>
      <c r="F272" s="16">
        <f t="shared" si="28"/>
        <v>1</v>
      </c>
      <c r="G272" s="16">
        <f t="shared" si="29"/>
        <v>0.99999999999999989</v>
      </c>
      <c r="H272" s="16">
        <f t="shared" si="30"/>
        <v>1</v>
      </c>
      <c r="I272" s="16">
        <f t="shared" si="31"/>
        <v>1</v>
      </c>
      <c r="J272" s="16">
        <f t="shared" si="32"/>
        <v>1</v>
      </c>
      <c r="K272" s="16">
        <f t="shared" si="33"/>
        <v>1</v>
      </c>
      <c r="L272" s="16">
        <f t="shared" si="34"/>
        <v>1</v>
      </c>
      <c r="M272" s="16">
        <f t="shared" si="35"/>
        <v>1</v>
      </c>
      <c r="N272" s="16">
        <f t="shared" si="36"/>
        <v>1</v>
      </c>
      <c r="O272" s="16">
        <f t="shared" si="37"/>
        <v>0.99999999999999989</v>
      </c>
      <c r="P272" s="16">
        <f t="shared" si="38"/>
        <v>1</v>
      </c>
      <c r="Q272" s="16">
        <f t="shared" si="39"/>
        <v>1</v>
      </c>
      <c r="R272" s="16">
        <f t="shared" si="40"/>
        <v>1</v>
      </c>
      <c r="S272" s="16">
        <f t="shared" si="41"/>
        <v>1</v>
      </c>
      <c r="T272" s="16">
        <f t="shared" si="42"/>
        <v>1</v>
      </c>
      <c r="U272" s="16">
        <f t="shared" si="43"/>
        <v>1</v>
      </c>
      <c r="V272" s="16">
        <f t="shared" si="44"/>
        <v>1</v>
      </c>
    </row>
    <row r="273" spans="2:22" x14ac:dyDescent="0.35">
      <c r="B273" s="16">
        <f t="shared" si="24"/>
        <v>1</v>
      </c>
      <c r="C273" s="16">
        <f t="shared" si="25"/>
        <v>1</v>
      </c>
      <c r="D273" s="16">
        <f t="shared" si="26"/>
        <v>1</v>
      </c>
      <c r="E273" s="16">
        <f t="shared" si="27"/>
        <v>1</v>
      </c>
      <c r="F273" s="16">
        <f t="shared" si="28"/>
        <v>1</v>
      </c>
      <c r="G273" s="16">
        <f t="shared" si="29"/>
        <v>0.99999999999999989</v>
      </c>
      <c r="H273" s="16">
        <f t="shared" si="30"/>
        <v>1</v>
      </c>
      <c r="I273" s="16">
        <f t="shared" si="31"/>
        <v>1</v>
      </c>
      <c r="J273" s="16">
        <f t="shared" si="32"/>
        <v>1</v>
      </c>
      <c r="K273" s="16">
        <f t="shared" si="33"/>
        <v>1</v>
      </c>
      <c r="L273" s="16">
        <f t="shared" si="34"/>
        <v>1</v>
      </c>
      <c r="M273" s="16">
        <f t="shared" si="35"/>
        <v>1</v>
      </c>
      <c r="N273" s="16">
        <f t="shared" si="36"/>
        <v>1</v>
      </c>
      <c r="O273" s="16">
        <f t="shared" si="37"/>
        <v>0.99999999999999989</v>
      </c>
      <c r="P273" s="16">
        <f t="shared" si="38"/>
        <v>1</v>
      </c>
      <c r="Q273" s="16">
        <f t="shared" si="39"/>
        <v>1</v>
      </c>
      <c r="R273" s="16">
        <f t="shared" si="40"/>
        <v>1</v>
      </c>
      <c r="S273" s="16">
        <f t="shared" si="41"/>
        <v>1</v>
      </c>
      <c r="T273" s="16">
        <f t="shared" si="42"/>
        <v>1</v>
      </c>
      <c r="U273" s="16">
        <f t="shared" si="43"/>
        <v>1</v>
      </c>
      <c r="V273" s="16">
        <f t="shared" si="44"/>
        <v>1</v>
      </c>
    </row>
    <row r="274" spans="2:22" x14ac:dyDescent="0.35">
      <c r="B274" s="16">
        <f t="shared" si="24"/>
        <v>1</v>
      </c>
      <c r="C274" s="16">
        <f t="shared" si="25"/>
        <v>1</v>
      </c>
      <c r="D274" s="16">
        <f t="shared" si="26"/>
        <v>1</v>
      </c>
      <c r="E274" s="16">
        <f t="shared" si="27"/>
        <v>1</v>
      </c>
      <c r="F274" s="16">
        <f t="shared" si="28"/>
        <v>1</v>
      </c>
      <c r="G274" s="16">
        <f t="shared" si="29"/>
        <v>0.99999999999999989</v>
      </c>
      <c r="H274" s="16">
        <f t="shared" si="30"/>
        <v>1</v>
      </c>
      <c r="I274" s="16">
        <f t="shared" si="31"/>
        <v>1</v>
      </c>
      <c r="J274" s="16">
        <f t="shared" si="32"/>
        <v>1</v>
      </c>
      <c r="K274" s="16">
        <f t="shared" si="33"/>
        <v>1</v>
      </c>
      <c r="L274" s="16">
        <f t="shared" si="34"/>
        <v>1</v>
      </c>
      <c r="M274" s="16">
        <f t="shared" si="35"/>
        <v>1</v>
      </c>
      <c r="N274" s="16">
        <f t="shared" si="36"/>
        <v>1</v>
      </c>
      <c r="O274" s="16">
        <f t="shared" si="37"/>
        <v>0.99999999999999989</v>
      </c>
      <c r="P274" s="16">
        <f t="shared" si="38"/>
        <v>1</v>
      </c>
      <c r="Q274" s="16">
        <f t="shared" si="39"/>
        <v>1</v>
      </c>
      <c r="R274" s="16">
        <f t="shared" si="40"/>
        <v>1</v>
      </c>
      <c r="S274" s="16">
        <f t="shared" si="41"/>
        <v>1</v>
      </c>
      <c r="T274" s="16">
        <f t="shared" si="42"/>
        <v>1</v>
      </c>
      <c r="U274" s="16">
        <f t="shared" si="43"/>
        <v>1</v>
      </c>
      <c r="V274" s="16">
        <f t="shared" si="44"/>
        <v>1</v>
      </c>
    </row>
    <row r="275" spans="2:22" x14ac:dyDescent="0.35">
      <c r="B275" s="16">
        <f t="shared" si="24"/>
        <v>1</v>
      </c>
      <c r="C275" s="16">
        <f t="shared" si="25"/>
        <v>1</v>
      </c>
      <c r="D275" s="16">
        <f t="shared" si="26"/>
        <v>1</v>
      </c>
      <c r="E275" s="16">
        <f t="shared" si="27"/>
        <v>1</v>
      </c>
      <c r="F275" s="16">
        <f t="shared" si="28"/>
        <v>1</v>
      </c>
      <c r="G275" s="16">
        <f t="shared" si="29"/>
        <v>0.99999999999999989</v>
      </c>
      <c r="H275" s="16">
        <f t="shared" si="30"/>
        <v>1</v>
      </c>
      <c r="I275" s="16">
        <f t="shared" si="31"/>
        <v>1</v>
      </c>
      <c r="J275" s="16">
        <f t="shared" si="32"/>
        <v>1</v>
      </c>
      <c r="K275" s="16">
        <f t="shared" si="33"/>
        <v>1</v>
      </c>
      <c r="L275" s="16">
        <f t="shared" si="34"/>
        <v>1</v>
      </c>
      <c r="M275" s="16">
        <f t="shared" si="35"/>
        <v>1</v>
      </c>
      <c r="N275" s="16">
        <f t="shared" si="36"/>
        <v>1</v>
      </c>
      <c r="O275" s="16">
        <f t="shared" si="37"/>
        <v>0.99999999999999989</v>
      </c>
      <c r="P275" s="16">
        <f t="shared" si="38"/>
        <v>1</v>
      </c>
      <c r="Q275" s="16">
        <f t="shared" si="39"/>
        <v>1</v>
      </c>
      <c r="R275" s="16">
        <f t="shared" si="40"/>
        <v>1</v>
      </c>
      <c r="S275" s="16">
        <f t="shared" si="41"/>
        <v>1</v>
      </c>
      <c r="T275" s="16">
        <f t="shared" si="42"/>
        <v>1</v>
      </c>
      <c r="U275" s="16">
        <f t="shared" si="43"/>
        <v>1</v>
      </c>
      <c r="V275" s="16">
        <f t="shared" si="44"/>
        <v>1</v>
      </c>
    </row>
    <row r="276" spans="2:22" x14ac:dyDescent="0.35">
      <c r="B276" s="16">
        <f t="shared" si="24"/>
        <v>1</v>
      </c>
      <c r="C276" s="16">
        <f t="shared" si="25"/>
        <v>1</v>
      </c>
      <c r="D276" s="16">
        <f t="shared" si="26"/>
        <v>1</v>
      </c>
      <c r="E276" s="16">
        <f t="shared" si="27"/>
        <v>1</v>
      </c>
      <c r="F276" s="16">
        <f t="shared" si="28"/>
        <v>1</v>
      </c>
      <c r="G276" s="16">
        <f t="shared" si="29"/>
        <v>0.99999999999999989</v>
      </c>
      <c r="H276" s="16">
        <f t="shared" si="30"/>
        <v>1</v>
      </c>
      <c r="I276" s="16">
        <f t="shared" si="31"/>
        <v>1</v>
      </c>
      <c r="J276" s="16">
        <f t="shared" si="32"/>
        <v>1</v>
      </c>
      <c r="K276" s="16">
        <f t="shared" si="33"/>
        <v>1</v>
      </c>
      <c r="L276" s="16">
        <f t="shared" si="34"/>
        <v>1</v>
      </c>
      <c r="M276" s="16">
        <f t="shared" si="35"/>
        <v>1</v>
      </c>
      <c r="N276" s="16">
        <f t="shared" si="36"/>
        <v>1</v>
      </c>
      <c r="O276" s="16">
        <f t="shared" si="37"/>
        <v>0.99999999999999989</v>
      </c>
      <c r="P276" s="16">
        <f t="shared" si="38"/>
        <v>1</v>
      </c>
      <c r="Q276" s="16">
        <f t="shared" si="39"/>
        <v>1</v>
      </c>
      <c r="R276" s="16">
        <f t="shared" si="40"/>
        <v>1</v>
      </c>
      <c r="S276" s="16">
        <f t="shared" si="41"/>
        <v>1</v>
      </c>
      <c r="T276" s="16">
        <f t="shared" si="42"/>
        <v>1</v>
      </c>
      <c r="U276" s="16">
        <f t="shared" si="43"/>
        <v>1</v>
      </c>
      <c r="V276" s="16">
        <f t="shared" si="44"/>
        <v>1</v>
      </c>
    </row>
    <row r="277" spans="2:22" x14ac:dyDescent="0.35">
      <c r="B277" s="16">
        <f t="shared" si="24"/>
        <v>1</v>
      </c>
      <c r="C277" s="16">
        <f t="shared" si="25"/>
        <v>1</v>
      </c>
      <c r="D277" s="16">
        <f t="shared" si="26"/>
        <v>1</v>
      </c>
      <c r="E277" s="16">
        <f t="shared" si="27"/>
        <v>1</v>
      </c>
      <c r="F277" s="16">
        <f t="shared" si="28"/>
        <v>1</v>
      </c>
      <c r="G277" s="16">
        <f t="shared" si="29"/>
        <v>0.99999999999999989</v>
      </c>
      <c r="H277" s="16">
        <f t="shared" si="30"/>
        <v>1</v>
      </c>
      <c r="I277" s="16">
        <f t="shared" si="31"/>
        <v>1</v>
      </c>
      <c r="J277" s="16">
        <f t="shared" si="32"/>
        <v>1</v>
      </c>
      <c r="K277" s="16">
        <f t="shared" si="33"/>
        <v>1</v>
      </c>
      <c r="L277" s="16">
        <f t="shared" si="34"/>
        <v>1</v>
      </c>
      <c r="M277" s="16">
        <f t="shared" si="35"/>
        <v>1</v>
      </c>
      <c r="N277" s="16">
        <f t="shared" si="36"/>
        <v>1</v>
      </c>
      <c r="O277" s="16">
        <f t="shared" si="37"/>
        <v>0.99999999999999989</v>
      </c>
      <c r="P277" s="16">
        <f t="shared" si="38"/>
        <v>1</v>
      </c>
      <c r="Q277" s="16">
        <f t="shared" si="39"/>
        <v>1</v>
      </c>
      <c r="R277" s="16">
        <f t="shared" si="40"/>
        <v>1</v>
      </c>
      <c r="S277" s="16">
        <f t="shared" si="41"/>
        <v>1</v>
      </c>
      <c r="T277" s="16">
        <f t="shared" si="42"/>
        <v>1</v>
      </c>
      <c r="U277" s="16">
        <f t="shared" si="43"/>
        <v>1</v>
      </c>
      <c r="V277" s="16">
        <f t="shared" si="44"/>
        <v>1</v>
      </c>
    </row>
    <row r="278" spans="2:22" x14ac:dyDescent="0.35">
      <c r="B278" s="16">
        <f t="shared" si="24"/>
        <v>1</v>
      </c>
      <c r="C278" s="16">
        <f t="shared" si="25"/>
        <v>1</v>
      </c>
      <c r="D278" s="16">
        <f t="shared" si="26"/>
        <v>1</v>
      </c>
      <c r="E278" s="16">
        <f t="shared" si="27"/>
        <v>1</v>
      </c>
      <c r="F278" s="16">
        <f t="shared" si="28"/>
        <v>1</v>
      </c>
      <c r="G278" s="16">
        <f t="shared" si="29"/>
        <v>0.99999999999999989</v>
      </c>
      <c r="H278" s="16">
        <f t="shared" si="30"/>
        <v>1</v>
      </c>
      <c r="I278" s="16">
        <f t="shared" si="31"/>
        <v>1</v>
      </c>
      <c r="J278" s="16">
        <f t="shared" si="32"/>
        <v>1</v>
      </c>
      <c r="K278" s="16">
        <f t="shared" si="33"/>
        <v>1</v>
      </c>
      <c r="L278" s="16">
        <f t="shared" si="34"/>
        <v>1</v>
      </c>
      <c r="M278" s="16">
        <f t="shared" si="35"/>
        <v>1</v>
      </c>
      <c r="N278" s="16">
        <f t="shared" si="36"/>
        <v>1</v>
      </c>
      <c r="O278" s="16">
        <f t="shared" si="37"/>
        <v>0.99999999999999989</v>
      </c>
      <c r="P278" s="16">
        <f t="shared" si="38"/>
        <v>1</v>
      </c>
      <c r="Q278" s="16">
        <f t="shared" si="39"/>
        <v>1</v>
      </c>
      <c r="R278" s="16">
        <f t="shared" si="40"/>
        <v>1</v>
      </c>
      <c r="S278" s="16">
        <f t="shared" si="41"/>
        <v>1</v>
      </c>
      <c r="T278" s="16">
        <f t="shared" si="42"/>
        <v>1</v>
      </c>
      <c r="U278" s="16">
        <f t="shared" si="43"/>
        <v>1</v>
      </c>
      <c r="V278" s="16">
        <f t="shared" si="44"/>
        <v>1</v>
      </c>
    </row>
    <row r="279" spans="2:22" x14ac:dyDescent="0.35">
      <c r="B279" s="16">
        <f t="shared" si="24"/>
        <v>1</v>
      </c>
      <c r="C279" s="16">
        <f t="shared" si="25"/>
        <v>1</v>
      </c>
      <c r="D279" s="16">
        <f t="shared" si="26"/>
        <v>1</v>
      </c>
      <c r="E279" s="16">
        <f t="shared" si="27"/>
        <v>1</v>
      </c>
      <c r="F279" s="16">
        <f t="shared" si="28"/>
        <v>1</v>
      </c>
      <c r="G279" s="16">
        <f t="shared" si="29"/>
        <v>0.99999999999999989</v>
      </c>
      <c r="H279" s="16">
        <f t="shared" si="30"/>
        <v>1</v>
      </c>
      <c r="I279" s="16">
        <f t="shared" si="31"/>
        <v>1</v>
      </c>
      <c r="J279" s="16">
        <f t="shared" si="32"/>
        <v>1</v>
      </c>
      <c r="K279" s="16">
        <f t="shared" si="33"/>
        <v>1</v>
      </c>
      <c r="L279" s="16">
        <f t="shared" si="34"/>
        <v>1</v>
      </c>
      <c r="M279" s="16">
        <f t="shared" si="35"/>
        <v>1</v>
      </c>
      <c r="N279" s="16">
        <f t="shared" si="36"/>
        <v>1</v>
      </c>
      <c r="O279" s="16">
        <f t="shared" si="37"/>
        <v>0.99999999999999989</v>
      </c>
      <c r="P279" s="16">
        <f t="shared" si="38"/>
        <v>1</v>
      </c>
      <c r="Q279" s="16">
        <f t="shared" si="39"/>
        <v>1</v>
      </c>
      <c r="R279" s="16">
        <f t="shared" si="40"/>
        <v>1</v>
      </c>
      <c r="S279" s="16">
        <f t="shared" si="41"/>
        <v>1</v>
      </c>
      <c r="T279" s="16">
        <f t="shared" si="42"/>
        <v>1</v>
      </c>
      <c r="U279" s="16">
        <f t="shared" si="43"/>
        <v>1</v>
      </c>
      <c r="V279" s="16">
        <f t="shared" si="44"/>
        <v>1</v>
      </c>
    </row>
    <row r="280" spans="2:22" x14ac:dyDescent="0.35">
      <c r="B280" s="16">
        <f t="shared" si="24"/>
        <v>1</v>
      </c>
      <c r="C280" s="16">
        <f t="shared" si="25"/>
        <v>1</v>
      </c>
      <c r="D280" s="16">
        <f t="shared" si="26"/>
        <v>1</v>
      </c>
      <c r="E280" s="16">
        <f t="shared" si="27"/>
        <v>1</v>
      </c>
      <c r="F280" s="16">
        <f t="shared" si="28"/>
        <v>1</v>
      </c>
      <c r="G280" s="16">
        <f t="shared" si="29"/>
        <v>0.99999999999999989</v>
      </c>
      <c r="H280" s="16">
        <f t="shared" si="30"/>
        <v>1</v>
      </c>
      <c r="I280" s="16">
        <f t="shared" si="31"/>
        <v>1</v>
      </c>
      <c r="J280" s="16">
        <f t="shared" si="32"/>
        <v>1</v>
      </c>
      <c r="K280" s="16">
        <f t="shared" si="33"/>
        <v>1</v>
      </c>
      <c r="L280" s="16">
        <f t="shared" si="34"/>
        <v>1</v>
      </c>
      <c r="M280" s="16">
        <f t="shared" si="35"/>
        <v>1</v>
      </c>
      <c r="N280" s="16">
        <f t="shared" si="36"/>
        <v>1</v>
      </c>
      <c r="O280" s="16">
        <f t="shared" si="37"/>
        <v>0.99999999999999989</v>
      </c>
      <c r="P280" s="16">
        <f t="shared" si="38"/>
        <v>1</v>
      </c>
      <c r="Q280" s="16">
        <f t="shared" si="39"/>
        <v>1</v>
      </c>
      <c r="R280" s="16">
        <f t="shared" si="40"/>
        <v>1</v>
      </c>
      <c r="S280" s="16">
        <f t="shared" si="41"/>
        <v>1</v>
      </c>
      <c r="T280" s="16">
        <f t="shared" si="42"/>
        <v>1</v>
      </c>
      <c r="U280" s="16">
        <f t="shared" si="43"/>
        <v>1</v>
      </c>
      <c r="V280" s="16">
        <f t="shared" si="44"/>
        <v>1</v>
      </c>
    </row>
    <row r="281" spans="2:22" x14ac:dyDescent="0.35">
      <c r="B281" s="16">
        <f t="shared" si="24"/>
        <v>1</v>
      </c>
      <c r="C281" s="16">
        <f t="shared" si="25"/>
        <v>1</v>
      </c>
      <c r="D281" s="16">
        <f t="shared" si="26"/>
        <v>1</v>
      </c>
      <c r="E281" s="16">
        <f t="shared" si="27"/>
        <v>1</v>
      </c>
      <c r="F281" s="16">
        <f t="shared" si="28"/>
        <v>1</v>
      </c>
      <c r="G281" s="16">
        <f t="shared" si="29"/>
        <v>0.99999999999999989</v>
      </c>
      <c r="H281" s="16">
        <f t="shared" si="30"/>
        <v>1</v>
      </c>
      <c r="I281" s="16">
        <f t="shared" si="31"/>
        <v>1</v>
      </c>
      <c r="J281" s="16">
        <f t="shared" si="32"/>
        <v>1</v>
      </c>
      <c r="K281" s="16">
        <f t="shared" si="33"/>
        <v>1</v>
      </c>
      <c r="L281" s="16">
        <f t="shared" si="34"/>
        <v>1</v>
      </c>
      <c r="M281" s="16">
        <f t="shared" si="35"/>
        <v>1</v>
      </c>
      <c r="N281" s="16">
        <f t="shared" si="36"/>
        <v>1</v>
      </c>
      <c r="O281" s="16">
        <f t="shared" si="37"/>
        <v>0.99999999999999989</v>
      </c>
      <c r="P281" s="16">
        <f t="shared" si="38"/>
        <v>1</v>
      </c>
      <c r="Q281" s="16">
        <f t="shared" si="39"/>
        <v>1</v>
      </c>
      <c r="R281" s="16">
        <f t="shared" si="40"/>
        <v>1</v>
      </c>
      <c r="S281" s="16">
        <f t="shared" si="41"/>
        <v>1</v>
      </c>
      <c r="T281" s="16">
        <f t="shared" si="42"/>
        <v>1</v>
      </c>
      <c r="U281" s="16">
        <f t="shared" si="43"/>
        <v>1</v>
      </c>
      <c r="V281" s="16">
        <f t="shared" si="44"/>
        <v>1</v>
      </c>
    </row>
    <row r="282" spans="2:22" x14ac:dyDescent="0.35">
      <c r="B282" s="16">
        <f t="shared" ref="B282:B313" si="45">IF( $B$3,B281 - B179, B281 + B179 )</f>
        <v>1</v>
      </c>
      <c r="C282" s="16">
        <f t="shared" ref="C282:C313" si="46">IF( $C$3,C281 - C179, C281 + C179 )</f>
        <v>1</v>
      </c>
      <c r="D282" s="16">
        <f t="shared" ref="D282:D313" si="47">IF( $D$3,D281 - D179, D281 + D179 )</f>
        <v>1</v>
      </c>
      <c r="E282" s="16">
        <f t="shared" ref="E282:E313" si="48">IF( $E$3,E281 - E179, E281 + E179 )</f>
        <v>1</v>
      </c>
      <c r="F282" s="16">
        <f t="shared" ref="F282:F313" si="49">IF( $F$3,F281 - F179, F281 + F179 )</f>
        <v>1</v>
      </c>
      <c r="G282" s="16">
        <f t="shared" ref="G282:G313" si="50">IF( $G$3,G281 - G179, G281 + G179 )</f>
        <v>0.99999999999999989</v>
      </c>
      <c r="H282" s="16">
        <f t="shared" ref="H282:H313" si="51">IF( $H$3,H281 - H179, H281 + H179 )</f>
        <v>1</v>
      </c>
      <c r="I282" s="16">
        <f t="shared" ref="I282:I313" si="52">IF( $I$3,I281 - I179, I281 + I179 )</f>
        <v>1</v>
      </c>
      <c r="J282" s="16">
        <f t="shared" ref="J282:J313" si="53">IF( $J$3,J281 - J179, J281 + J179 )</f>
        <v>1</v>
      </c>
      <c r="K282" s="16">
        <f t="shared" ref="K282:K313" si="54">IF( $K$3,K281 - K179, K281 + K179 )</f>
        <v>1</v>
      </c>
      <c r="L282" s="16">
        <f t="shared" ref="L282:L313" si="55">IF( $L$3,L281 - L179, L281 + L179 )</f>
        <v>1</v>
      </c>
      <c r="M282" s="16">
        <f t="shared" ref="M282:M313" si="56">IF( $M$3,M281 - M179, M281 + M179 )</f>
        <v>1</v>
      </c>
      <c r="N282" s="16">
        <f t="shared" ref="N282:N313" si="57">IF( $N$3,N281 - N179, N281 + N179 )</f>
        <v>1</v>
      </c>
      <c r="O282" s="16">
        <f t="shared" ref="O282:O313" si="58">IF( $O$3,O281 - O179, O281 + O179 )</f>
        <v>0.99999999999999989</v>
      </c>
      <c r="P282" s="16">
        <f t="shared" ref="P282:P313" si="59">IF( $P$3,P281 - P179, P281 + P179 )</f>
        <v>1</v>
      </c>
      <c r="Q282" s="16">
        <f t="shared" ref="Q282:Q313" si="60">IF( $Q$3,Q281 - Q179, Q281 + Q179 )</f>
        <v>1</v>
      </c>
      <c r="R282" s="16">
        <f t="shared" ref="R282:R313" si="61">IF( $R$3,R281 - R179, R281 + R179 )</f>
        <v>1</v>
      </c>
      <c r="S282" s="16">
        <f t="shared" ref="S282:S313" si="62">IF( $S$3,S281 - S179, S281 + S179 )</f>
        <v>1</v>
      </c>
      <c r="T282" s="16">
        <f t="shared" ref="T282:T313" si="63">IF( $T$3,T281 - T179, T281 + T179 )</f>
        <v>1</v>
      </c>
      <c r="U282" s="16">
        <f t="shared" ref="U282:U313" si="64">IF( $U$3,U281 - U179, U281 + U179 )</f>
        <v>1</v>
      </c>
      <c r="V282" s="16">
        <f t="shared" ref="V282:V313" si="65">IF( $V$3,V281 - V179, V281 + V179 )</f>
        <v>1</v>
      </c>
    </row>
    <row r="283" spans="2:22" x14ac:dyDescent="0.35">
      <c r="B283" s="16">
        <f t="shared" si="45"/>
        <v>1</v>
      </c>
      <c r="C283" s="16">
        <f t="shared" si="46"/>
        <v>1</v>
      </c>
      <c r="D283" s="16">
        <f t="shared" si="47"/>
        <v>1</v>
      </c>
      <c r="E283" s="16">
        <f t="shared" si="48"/>
        <v>1</v>
      </c>
      <c r="F283" s="16">
        <f t="shared" si="49"/>
        <v>1</v>
      </c>
      <c r="G283" s="16">
        <f t="shared" si="50"/>
        <v>0.99999999999999989</v>
      </c>
      <c r="H283" s="16">
        <f t="shared" si="51"/>
        <v>1</v>
      </c>
      <c r="I283" s="16">
        <f t="shared" si="52"/>
        <v>1</v>
      </c>
      <c r="J283" s="16">
        <f t="shared" si="53"/>
        <v>1</v>
      </c>
      <c r="K283" s="16">
        <f t="shared" si="54"/>
        <v>1</v>
      </c>
      <c r="L283" s="16">
        <f t="shared" si="55"/>
        <v>1</v>
      </c>
      <c r="M283" s="16">
        <f t="shared" si="56"/>
        <v>1</v>
      </c>
      <c r="N283" s="16">
        <f t="shared" si="57"/>
        <v>1</v>
      </c>
      <c r="O283" s="16">
        <f t="shared" si="58"/>
        <v>0.99999999999999989</v>
      </c>
      <c r="P283" s="16">
        <f t="shared" si="59"/>
        <v>1</v>
      </c>
      <c r="Q283" s="16">
        <f t="shared" si="60"/>
        <v>1</v>
      </c>
      <c r="R283" s="16">
        <f t="shared" si="61"/>
        <v>1</v>
      </c>
      <c r="S283" s="16">
        <f t="shared" si="62"/>
        <v>1</v>
      </c>
      <c r="T283" s="16">
        <f t="shared" si="63"/>
        <v>1</v>
      </c>
      <c r="U283" s="16">
        <f t="shared" si="64"/>
        <v>1</v>
      </c>
      <c r="V283" s="16">
        <f t="shared" si="65"/>
        <v>1</v>
      </c>
    </row>
    <row r="284" spans="2:22" x14ac:dyDescent="0.35">
      <c r="B284" s="16">
        <f t="shared" si="45"/>
        <v>1</v>
      </c>
      <c r="C284" s="16">
        <f t="shared" si="46"/>
        <v>1</v>
      </c>
      <c r="D284" s="16">
        <f t="shared" si="47"/>
        <v>1</v>
      </c>
      <c r="E284" s="16">
        <f t="shared" si="48"/>
        <v>1</v>
      </c>
      <c r="F284" s="16">
        <f t="shared" si="49"/>
        <v>1</v>
      </c>
      <c r="G284" s="16">
        <f t="shared" si="50"/>
        <v>0.99999999999999989</v>
      </c>
      <c r="H284" s="16">
        <f t="shared" si="51"/>
        <v>1</v>
      </c>
      <c r="I284" s="16">
        <f t="shared" si="52"/>
        <v>1</v>
      </c>
      <c r="J284" s="16">
        <f t="shared" si="53"/>
        <v>1</v>
      </c>
      <c r="K284" s="16">
        <f t="shared" si="54"/>
        <v>1</v>
      </c>
      <c r="L284" s="16">
        <f t="shared" si="55"/>
        <v>1</v>
      </c>
      <c r="M284" s="16">
        <f t="shared" si="56"/>
        <v>1</v>
      </c>
      <c r="N284" s="16">
        <f t="shared" si="57"/>
        <v>1</v>
      </c>
      <c r="O284" s="16">
        <f t="shared" si="58"/>
        <v>0.99999999999999989</v>
      </c>
      <c r="P284" s="16">
        <f t="shared" si="59"/>
        <v>1</v>
      </c>
      <c r="Q284" s="16">
        <f t="shared" si="60"/>
        <v>1</v>
      </c>
      <c r="R284" s="16">
        <f t="shared" si="61"/>
        <v>1</v>
      </c>
      <c r="S284" s="16">
        <f t="shared" si="62"/>
        <v>1</v>
      </c>
      <c r="T284" s="16">
        <f t="shared" si="63"/>
        <v>1</v>
      </c>
      <c r="U284" s="16">
        <f t="shared" si="64"/>
        <v>1</v>
      </c>
      <c r="V284" s="16">
        <f t="shared" si="65"/>
        <v>1</v>
      </c>
    </row>
    <row r="285" spans="2:22" x14ac:dyDescent="0.35">
      <c r="B285" s="16">
        <f t="shared" si="45"/>
        <v>1</v>
      </c>
      <c r="C285" s="16">
        <f t="shared" si="46"/>
        <v>1</v>
      </c>
      <c r="D285" s="16">
        <f t="shared" si="47"/>
        <v>1</v>
      </c>
      <c r="E285" s="16">
        <f t="shared" si="48"/>
        <v>1</v>
      </c>
      <c r="F285" s="16">
        <f t="shared" si="49"/>
        <v>1</v>
      </c>
      <c r="G285" s="16">
        <f t="shared" si="50"/>
        <v>0.99999999999999989</v>
      </c>
      <c r="H285" s="16">
        <f t="shared" si="51"/>
        <v>1</v>
      </c>
      <c r="I285" s="16">
        <f t="shared" si="52"/>
        <v>1</v>
      </c>
      <c r="J285" s="16">
        <f t="shared" si="53"/>
        <v>1</v>
      </c>
      <c r="K285" s="16">
        <f t="shared" si="54"/>
        <v>1</v>
      </c>
      <c r="L285" s="16">
        <f t="shared" si="55"/>
        <v>1</v>
      </c>
      <c r="M285" s="16">
        <f t="shared" si="56"/>
        <v>1</v>
      </c>
      <c r="N285" s="16">
        <f t="shared" si="57"/>
        <v>1</v>
      </c>
      <c r="O285" s="16">
        <f t="shared" si="58"/>
        <v>0.99999999999999989</v>
      </c>
      <c r="P285" s="16">
        <f t="shared" si="59"/>
        <v>1</v>
      </c>
      <c r="Q285" s="16">
        <f t="shared" si="60"/>
        <v>1</v>
      </c>
      <c r="R285" s="16">
        <f t="shared" si="61"/>
        <v>1</v>
      </c>
      <c r="S285" s="16">
        <f t="shared" si="62"/>
        <v>1</v>
      </c>
      <c r="T285" s="16">
        <f t="shared" si="63"/>
        <v>1</v>
      </c>
      <c r="U285" s="16">
        <f t="shared" si="64"/>
        <v>1</v>
      </c>
      <c r="V285" s="16">
        <f t="shared" si="65"/>
        <v>1</v>
      </c>
    </row>
    <row r="286" spans="2:22" x14ac:dyDescent="0.35">
      <c r="B286" s="16">
        <f t="shared" si="45"/>
        <v>1</v>
      </c>
      <c r="C286" s="16">
        <f t="shared" si="46"/>
        <v>1</v>
      </c>
      <c r="D286" s="16">
        <f t="shared" si="47"/>
        <v>1</v>
      </c>
      <c r="E286" s="16">
        <f t="shared" si="48"/>
        <v>1</v>
      </c>
      <c r="F286" s="16">
        <f t="shared" si="49"/>
        <v>1</v>
      </c>
      <c r="G286" s="16">
        <f t="shared" si="50"/>
        <v>0.99999999999999989</v>
      </c>
      <c r="H286" s="16">
        <f t="shared" si="51"/>
        <v>1</v>
      </c>
      <c r="I286" s="16">
        <f t="shared" si="52"/>
        <v>1</v>
      </c>
      <c r="J286" s="16">
        <f t="shared" si="53"/>
        <v>1</v>
      </c>
      <c r="K286" s="16">
        <f t="shared" si="54"/>
        <v>1</v>
      </c>
      <c r="L286" s="16">
        <f t="shared" si="55"/>
        <v>1</v>
      </c>
      <c r="M286" s="16">
        <f t="shared" si="56"/>
        <v>1</v>
      </c>
      <c r="N286" s="16">
        <f t="shared" si="57"/>
        <v>1</v>
      </c>
      <c r="O286" s="16">
        <f t="shared" si="58"/>
        <v>0.99999999999999989</v>
      </c>
      <c r="P286" s="16">
        <f t="shared" si="59"/>
        <v>1</v>
      </c>
      <c r="Q286" s="16">
        <f t="shared" si="60"/>
        <v>1</v>
      </c>
      <c r="R286" s="16">
        <f t="shared" si="61"/>
        <v>1</v>
      </c>
      <c r="S286" s="16">
        <f t="shared" si="62"/>
        <v>1</v>
      </c>
      <c r="T286" s="16">
        <f t="shared" si="63"/>
        <v>1</v>
      </c>
      <c r="U286" s="16">
        <f t="shared" si="64"/>
        <v>1</v>
      </c>
      <c r="V286" s="16">
        <f t="shared" si="65"/>
        <v>1</v>
      </c>
    </row>
    <row r="287" spans="2:22" x14ac:dyDescent="0.35">
      <c r="B287" s="16">
        <f t="shared" si="45"/>
        <v>1</v>
      </c>
      <c r="C287" s="16">
        <f t="shared" si="46"/>
        <v>1</v>
      </c>
      <c r="D287" s="16">
        <f t="shared" si="47"/>
        <v>1</v>
      </c>
      <c r="E287" s="16">
        <f t="shared" si="48"/>
        <v>1</v>
      </c>
      <c r="F287" s="16">
        <f t="shared" si="49"/>
        <v>1</v>
      </c>
      <c r="G287" s="16">
        <f t="shared" si="50"/>
        <v>0.99999999999999989</v>
      </c>
      <c r="H287" s="16">
        <f t="shared" si="51"/>
        <v>1</v>
      </c>
      <c r="I287" s="16">
        <f t="shared" si="52"/>
        <v>1</v>
      </c>
      <c r="J287" s="16">
        <f t="shared" si="53"/>
        <v>1</v>
      </c>
      <c r="K287" s="16">
        <f t="shared" si="54"/>
        <v>1</v>
      </c>
      <c r="L287" s="16">
        <f t="shared" si="55"/>
        <v>1</v>
      </c>
      <c r="M287" s="16">
        <f t="shared" si="56"/>
        <v>1</v>
      </c>
      <c r="N287" s="16">
        <f t="shared" si="57"/>
        <v>1</v>
      </c>
      <c r="O287" s="16">
        <f t="shared" si="58"/>
        <v>0.99999999999999989</v>
      </c>
      <c r="P287" s="16">
        <f t="shared" si="59"/>
        <v>1</v>
      </c>
      <c r="Q287" s="16">
        <f t="shared" si="60"/>
        <v>1</v>
      </c>
      <c r="R287" s="16">
        <f t="shared" si="61"/>
        <v>1</v>
      </c>
      <c r="S287" s="16">
        <f t="shared" si="62"/>
        <v>1</v>
      </c>
      <c r="T287" s="16">
        <f t="shared" si="63"/>
        <v>1</v>
      </c>
      <c r="U287" s="16">
        <f t="shared" si="64"/>
        <v>1</v>
      </c>
      <c r="V287" s="16">
        <f t="shared" si="65"/>
        <v>1</v>
      </c>
    </row>
    <row r="288" spans="2:22" x14ac:dyDescent="0.35">
      <c r="B288" s="16">
        <f t="shared" si="45"/>
        <v>1</v>
      </c>
      <c r="C288" s="16">
        <f t="shared" si="46"/>
        <v>1</v>
      </c>
      <c r="D288" s="16">
        <f t="shared" si="47"/>
        <v>1</v>
      </c>
      <c r="E288" s="16">
        <f t="shared" si="48"/>
        <v>1</v>
      </c>
      <c r="F288" s="16">
        <f t="shared" si="49"/>
        <v>1</v>
      </c>
      <c r="G288" s="16">
        <f t="shared" si="50"/>
        <v>0.99999999999999989</v>
      </c>
      <c r="H288" s="16">
        <f t="shared" si="51"/>
        <v>1</v>
      </c>
      <c r="I288" s="16">
        <f t="shared" si="52"/>
        <v>1</v>
      </c>
      <c r="J288" s="16">
        <f t="shared" si="53"/>
        <v>1</v>
      </c>
      <c r="K288" s="16">
        <f t="shared" si="54"/>
        <v>1</v>
      </c>
      <c r="L288" s="16">
        <f t="shared" si="55"/>
        <v>1</v>
      </c>
      <c r="M288" s="16">
        <f t="shared" si="56"/>
        <v>1</v>
      </c>
      <c r="N288" s="16">
        <f t="shared" si="57"/>
        <v>1</v>
      </c>
      <c r="O288" s="16">
        <f t="shared" si="58"/>
        <v>0.99999999999999989</v>
      </c>
      <c r="P288" s="16">
        <f t="shared" si="59"/>
        <v>1</v>
      </c>
      <c r="Q288" s="16">
        <f t="shared" si="60"/>
        <v>1</v>
      </c>
      <c r="R288" s="16">
        <f t="shared" si="61"/>
        <v>1</v>
      </c>
      <c r="S288" s="16">
        <f t="shared" si="62"/>
        <v>1</v>
      </c>
      <c r="T288" s="16">
        <f t="shared" si="63"/>
        <v>1</v>
      </c>
      <c r="U288" s="16">
        <f t="shared" si="64"/>
        <v>1</v>
      </c>
      <c r="V288" s="16">
        <f t="shared" si="65"/>
        <v>1</v>
      </c>
    </row>
    <row r="289" spans="2:22" x14ac:dyDescent="0.35">
      <c r="B289" s="16">
        <f t="shared" si="45"/>
        <v>1</v>
      </c>
      <c r="C289" s="16">
        <f t="shared" si="46"/>
        <v>1</v>
      </c>
      <c r="D289" s="16">
        <f t="shared" si="47"/>
        <v>1</v>
      </c>
      <c r="E289" s="16">
        <f t="shared" si="48"/>
        <v>1</v>
      </c>
      <c r="F289" s="16">
        <f t="shared" si="49"/>
        <v>1</v>
      </c>
      <c r="G289" s="16">
        <f t="shared" si="50"/>
        <v>0.99999999999999989</v>
      </c>
      <c r="H289" s="16">
        <f t="shared" si="51"/>
        <v>1</v>
      </c>
      <c r="I289" s="16">
        <f t="shared" si="52"/>
        <v>1</v>
      </c>
      <c r="J289" s="16">
        <f t="shared" si="53"/>
        <v>1</v>
      </c>
      <c r="K289" s="16">
        <f t="shared" si="54"/>
        <v>1</v>
      </c>
      <c r="L289" s="16">
        <f t="shared" si="55"/>
        <v>1</v>
      </c>
      <c r="M289" s="16">
        <f t="shared" si="56"/>
        <v>1</v>
      </c>
      <c r="N289" s="16">
        <f t="shared" si="57"/>
        <v>1</v>
      </c>
      <c r="O289" s="16">
        <f t="shared" si="58"/>
        <v>0.99999999999999989</v>
      </c>
      <c r="P289" s="16">
        <f t="shared" si="59"/>
        <v>1</v>
      </c>
      <c r="Q289" s="16">
        <f t="shared" si="60"/>
        <v>1</v>
      </c>
      <c r="R289" s="16">
        <f t="shared" si="61"/>
        <v>1</v>
      </c>
      <c r="S289" s="16">
        <f t="shared" si="62"/>
        <v>1</v>
      </c>
      <c r="T289" s="16">
        <f t="shared" si="63"/>
        <v>1</v>
      </c>
      <c r="U289" s="16">
        <f t="shared" si="64"/>
        <v>1</v>
      </c>
      <c r="V289" s="16">
        <f t="shared" si="65"/>
        <v>1</v>
      </c>
    </row>
    <row r="290" spans="2:22" x14ac:dyDescent="0.35">
      <c r="B290" s="16">
        <f t="shared" si="45"/>
        <v>1</v>
      </c>
      <c r="C290" s="16">
        <f t="shared" si="46"/>
        <v>1</v>
      </c>
      <c r="D290" s="16">
        <f t="shared" si="47"/>
        <v>1</v>
      </c>
      <c r="E290" s="16">
        <f t="shared" si="48"/>
        <v>1</v>
      </c>
      <c r="F290" s="16">
        <f t="shared" si="49"/>
        <v>1</v>
      </c>
      <c r="G290" s="16">
        <f t="shared" si="50"/>
        <v>0.99999999999999989</v>
      </c>
      <c r="H290" s="16">
        <f t="shared" si="51"/>
        <v>1</v>
      </c>
      <c r="I290" s="16">
        <f t="shared" si="52"/>
        <v>1</v>
      </c>
      <c r="J290" s="16">
        <f t="shared" si="53"/>
        <v>1</v>
      </c>
      <c r="K290" s="16">
        <f t="shared" si="54"/>
        <v>1</v>
      </c>
      <c r="L290" s="16">
        <f t="shared" si="55"/>
        <v>1</v>
      </c>
      <c r="M290" s="16">
        <f t="shared" si="56"/>
        <v>1</v>
      </c>
      <c r="N290" s="16">
        <f t="shared" si="57"/>
        <v>1</v>
      </c>
      <c r="O290" s="16">
        <f t="shared" si="58"/>
        <v>0.99999999999999989</v>
      </c>
      <c r="P290" s="16">
        <f t="shared" si="59"/>
        <v>1</v>
      </c>
      <c r="Q290" s="16">
        <f t="shared" si="60"/>
        <v>1</v>
      </c>
      <c r="R290" s="16">
        <f t="shared" si="61"/>
        <v>1</v>
      </c>
      <c r="S290" s="16">
        <f t="shared" si="62"/>
        <v>1</v>
      </c>
      <c r="T290" s="16">
        <f t="shared" si="63"/>
        <v>1</v>
      </c>
      <c r="U290" s="16">
        <f t="shared" si="64"/>
        <v>1</v>
      </c>
      <c r="V290" s="16">
        <f t="shared" si="65"/>
        <v>1</v>
      </c>
    </row>
    <row r="291" spans="2:22" x14ac:dyDescent="0.35">
      <c r="B291" s="16">
        <f t="shared" si="45"/>
        <v>1</v>
      </c>
      <c r="C291" s="16">
        <f t="shared" si="46"/>
        <v>1</v>
      </c>
      <c r="D291" s="16">
        <f t="shared" si="47"/>
        <v>1</v>
      </c>
      <c r="E291" s="16">
        <f t="shared" si="48"/>
        <v>1</v>
      </c>
      <c r="F291" s="16">
        <f t="shared" si="49"/>
        <v>1</v>
      </c>
      <c r="G291" s="16">
        <f t="shared" si="50"/>
        <v>0.99999999999999989</v>
      </c>
      <c r="H291" s="16">
        <f t="shared" si="51"/>
        <v>1</v>
      </c>
      <c r="I291" s="16">
        <f t="shared" si="52"/>
        <v>1</v>
      </c>
      <c r="J291" s="16">
        <f t="shared" si="53"/>
        <v>1</v>
      </c>
      <c r="K291" s="16">
        <f t="shared" si="54"/>
        <v>1</v>
      </c>
      <c r="L291" s="16">
        <f t="shared" si="55"/>
        <v>1</v>
      </c>
      <c r="M291" s="16">
        <f t="shared" si="56"/>
        <v>1</v>
      </c>
      <c r="N291" s="16">
        <f t="shared" si="57"/>
        <v>1</v>
      </c>
      <c r="O291" s="16">
        <f t="shared" si="58"/>
        <v>0.99999999999999989</v>
      </c>
      <c r="P291" s="16">
        <f t="shared" si="59"/>
        <v>1</v>
      </c>
      <c r="Q291" s="16">
        <f t="shared" si="60"/>
        <v>1</v>
      </c>
      <c r="R291" s="16">
        <f t="shared" si="61"/>
        <v>1</v>
      </c>
      <c r="S291" s="16">
        <f t="shared" si="62"/>
        <v>1</v>
      </c>
      <c r="T291" s="16">
        <f t="shared" si="63"/>
        <v>1</v>
      </c>
      <c r="U291" s="16">
        <f t="shared" si="64"/>
        <v>1</v>
      </c>
      <c r="V291" s="16">
        <f t="shared" si="65"/>
        <v>1</v>
      </c>
    </row>
    <row r="292" spans="2:22" x14ac:dyDescent="0.35">
      <c r="B292" s="16">
        <f t="shared" si="45"/>
        <v>1</v>
      </c>
      <c r="C292" s="16">
        <f t="shared" si="46"/>
        <v>1</v>
      </c>
      <c r="D292" s="16">
        <f t="shared" si="47"/>
        <v>1</v>
      </c>
      <c r="E292" s="16">
        <f t="shared" si="48"/>
        <v>1</v>
      </c>
      <c r="F292" s="16">
        <f t="shared" si="49"/>
        <v>1</v>
      </c>
      <c r="G292" s="16">
        <f t="shared" si="50"/>
        <v>0.99999999999999989</v>
      </c>
      <c r="H292" s="16">
        <f t="shared" si="51"/>
        <v>1</v>
      </c>
      <c r="I292" s="16">
        <f t="shared" si="52"/>
        <v>1</v>
      </c>
      <c r="J292" s="16">
        <f t="shared" si="53"/>
        <v>1</v>
      </c>
      <c r="K292" s="16">
        <f t="shared" si="54"/>
        <v>1</v>
      </c>
      <c r="L292" s="16">
        <f t="shared" si="55"/>
        <v>1</v>
      </c>
      <c r="M292" s="16">
        <f t="shared" si="56"/>
        <v>1</v>
      </c>
      <c r="N292" s="16">
        <f t="shared" si="57"/>
        <v>1</v>
      </c>
      <c r="O292" s="16">
        <f t="shared" si="58"/>
        <v>0.99999999999999989</v>
      </c>
      <c r="P292" s="16">
        <f t="shared" si="59"/>
        <v>1</v>
      </c>
      <c r="Q292" s="16">
        <f t="shared" si="60"/>
        <v>1</v>
      </c>
      <c r="R292" s="16">
        <f t="shared" si="61"/>
        <v>1</v>
      </c>
      <c r="S292" s="16">
        <f t="shared" si="62"/>
        <v>1</v>
      </c>
      <c r="T292" s="16">
        <f t="shared" si="63"/>
        <v>1</v>
      </c>
      <c r="U292" s="16">
        <f t="shared" si="64"/>
        <v>1</v>
      </c>
      <c r="V292" s="16">
        <f t="shared" si="65"/>
        <v>1</v>
      </c>
    </row>
    <row r="293" spans="2:22" x14ac:dyDescent="0.35">
      <c r="B293" s="16">
        <f t="shared" si="45"/>
        <v>1</v>
      </c>
      <c r="C293" s="16">
        <f t="shared" si="46"/>
        <v>1</v>
      </c>
      <c r="D293" s="16">
        <f t="shared" si="47"/>
        <v>1</v>
      </c>
      <c r="E293" s="16">
        <f t="shared" si="48"/>
        <v>1</v>
      </c>
      <c r="F293" s="16">
        <f t="shared" si="49"/>
        <v>1</v>
      </c>
      <c r="G293" s="16">
        <f t="shared" si="50"/>
        <v>0.99999999999999989</v>
      </c>
      <c r="H293" s="16">
        <f t="shared" si="51"/>
        <v>1</v>
      </c>
      <c r="I293" s="16">
        <f t="shared" si="52"/>
        <v>1</v>
      </c>
      <c r="J293" s="16">
        <f t="shared" si="53"/>
        <v>1</v>
      </c>
      <c r="K293" s="16">
        <f t="shared" si="54"/>
        <v>1</v>
      </c>
      <c r="L293" s="16">
        <f t="shared" si="55"/>
        <v>1</v>
      </c>
      <c r="M293" s="16">
        <f t="shared" si="56"/>
        <v>1</v>
      </c>
      <c r="N293" s="16">
        <f t="shared" si="57"/>
        <v>1</v>
      </c>
      <c r="O293" s="16">
        <f t="shared" si="58"/>
        <v>0.99999999999999989</v>
      </c>
      <c r="P293" s="16">
        <f t="shared" si="59"/>
        <v>1</v>
      </c>
      <c r="Q293" s="16">
        <f t="shared" si="60"/>
        <v>1</v>
      </c>
      <c r="R293" s="16">
        <f t="shared" si="61"/>
        <v>1</v>
      </c>
      <c r="S293" s="16">
        <f t="shared" si="62"/>
        <v>1</v>
      </c>
      <c r="T293" s="16">
        <f t="shared" si="63"/>
        <v>1</v>
      </c>
      <c r="U293" s="16">
        <f t="shared" si="64"/>
        <v>1</v>
      </c>
      <c r="V293" s="16">
        <f t="shared" si="65"/>
        <v>1</v>
      </c>
    </row>
    <row r="294" spans="2:22" x14ac:dyDescent="0.35">
      <c r="B294" s="16">
        <f t="shared" si="45"/>
        <v>1</v>
      </c>
      <c r="C294" s="16">
        <f t="shared" si="46"/>
        <v>1</v>
      </c>
      <c r="D294" s="16">
        <f t="shared" si="47"/>
        <v>1</v>
      </c>
      <c r="E294" s="16">
        <f t="shared" si="48"/>
        <v>1</v>
      </c>
      <c r="F294" s="16">
        <f t="shared" si="49"/>
        <v>1</v>
      </c>
      <c r="G294" s="16">
        <f t="shared" si="50"/>
        <v>0.99999999999999989</v>
      </c>
      <c r="H294" s="16">
        <f t="shared" si="51"/>
        <v>1</v>
      </c>
      <c r="I294" s="16">
        <f t="shared" si="52"/>
        <v>1</v>
      </c>
      <c r="J294" s="16">
        <f t="shared" si="53"/>
        <v>1</v>
      </c>
      <c r="K294" s="16">
        <f t="shared" si="54"/>
        <v>1</v>
      </c>
      <c r="L294" s="16">
        <f t="shared" si="55"/>
        <v>1</v>
      </c>
      <c r="M294" s="16">
        <f t="shared" si="56"/>
        <v>1</v>
      </c>
      <c r="N294" s="16">
        <f t="shared" si="57"/>
        <v>1</v>
      </c>
      <c r="O294" s="16">
        <f t="shared" si="58"/>
        <v>0.99999999999999989</v>
      </c>
      <c r="P294" s="16">
        <f t="shared" si="59"/>
        <v>1</v>
      </c>
      <c r="Q294" s="16">
        <f t="shared" si="60"/>
        <v>1</v>
      </c>
      <c r="R294" s="16">
        <f t="shared" si="61"/>
        <v>1</v>
      </c>
      <c r="S294" s="16">
        <f t="shared" si="62"/>
        <v>1</v>
      </c>
      <c r="T294" s="16">
        <f t="shared" si="63"/>
        <v>1</v>
      </c>
      <c r="U294" s="16">
        <f t="shared" si="64"/>
        <v>1</v>
      </c>
      <c r="V294" s="16">
        <f t="shared" si="65"/>
        <v>1</v>
      </c>
    </row>
    <row r="295" spans="2:22" x14ac:dyDescent="0.35">
      <c r="B295" s="16">
        <f t="shared" si="45"/>
        <v>1</v>
      </c>
      <c r="C295" s="16">
        <f t="shared" si="46"/>
        <v>1</v>
      </c>
      <c r="D295" s="16">
        <f t="shared" si="47"/>
        <v>1</v>
      </c>
      <c r="E295" s="16">
        <f t="shared" si="48"/>
        <v>1</v>
      </c>
      <c r="F295" s="16">
        <f t="shared" si="49"/>
        <v>1</v>
      </c>
      <c r="G295" s="16">
        <f t="shared" si="50"/>
        <v>0.99999999999999989</v>
      </c>
      <c r="H295" s="16">
        <f t="shared" si="51"/>
        <v>1</v>
      </c>
      <c r="I295" s="16">
        <f t="shared" si="52"/>
        <v>1</v>
      </c>
      <c r="J295" s="16">
        <f t="shared" si="53"/>
        <v>1</v>
      </c>
      <c r="K295" s="16">
        <f t="shared" si="54"/>
        <v>1</v>
      </c>
      <c r="L295" s="16">
        <f t="shared" si="55"/>
        <v>1</v>
      </c>
      <c r="M295" s="16">
        <f t="shared" si="56"/>
        <v>1</v>
      </c>
      <c r="N295" s="16">
        <f t="shared" si="57"/>
        <v>1</v>
      </c>
      <c r="O295" s="16">
        <f t="shared" si="58"/>
        <v>0.99999999999999989</v>
      </c>
      <c r="P295" s="16">
        <f t="shared" si="59"/>
        <v>1</v>
      </c>
      <c r="Q295" s="16">
        <f t="shared" si="60"/>
        <v>1</v>
      </c>
      <c r="R295" s="16">
        <f t="shared" si="61"/>
        <v>1</v>
      </c>
      <c r="S295" s="16">
        <f t="shared" si="62"/>
        <v>1</v>
      </c>
      <c r="T295" s="16">
        <f t="shared" si="63"/>
        <v>1</v>
      </c>
      <c r="U295" s="16">
        <f t="shared" si="64"/>
        <v>1</v>
      </c>
      <c r="V295" s="16">
        <f t="shared" si="65"/>
        <v>1</v>
      </c>
    </row>
    <row r="296" spans="2:22" x14ac:dyDescent="0.35">
      <c r="B296" s="16">
        <f t="shared" si="45"/>
        <v>1</v>
      </c>
      <c r="C296" s="16">
        <f t="shared" si="46"/>
        <v>1</v>
      </c>
      <c r="D296" s="16">
        <f t="shared" si="47"/>
        <v>1</v>
      </c>
      <c r="E296" s="16">
        <f t="shared" si="48"/>
        <v>1</v>
      </c>
      <c r="F296" s="16">
        <f t="shared" si="49"/>
        <v>1</v>
      </c>
      <c r="G296" s="16">
        <f t="shared" si="50"/>
        <v>0.99999999999999989</v>
      </c>
      <c r="H296" s="16">
        <f t="shared" si="51"/>
        <v>1</v>
      </c>
      <c r="I296" s="16">
        <f t="shared" si="52"/>
        <v>1</v>
      </c>
      <c r="J296" s="16">
        <f t="shared" si="53"/>
        <v>1</v>
      </c>
      <c r="K296" s="16">
        <f t="shared" si="54"/>
        <v>1</v>
      </c>
      <c r="L296" s="16">
        <f t="shared" si="55"/>
        <v>1</v>
      </c>
      <c r="M296" s="16">
        <f t="shared" si="56"/>
        <v>1</v>
      </c>
      <c r="N296" s="16">
        <f t="shared" si="57"/>
        <v>1</v>
      </c>
      <c r="O296" s="16">
        <f t="shared" si="58"/>
        <v>0.99999999999999989</v>
      </c>
      <c r="P296" s="16">
        <f t="shared" si="59"/>
        <v>1</v>
      </c>
      <c r="Q296" s="16">
        <f t="shared" si="60"/>
        <v>1</v>
      </c>
      <c r="R296" s="16">
        <f t="shared" si="61"/>
        <v>1</v>
      </c>
      <c r="S296" s="16">
        <f t="shared" si="62"/>
        <v>1</v>
      </c>
      <c r="T296" s="16">
        <f t="shared" si="63"/>
        <v>1</v>
      </c>
      <c r="U296" s="16">
        <f t="shared" si="64"/>
        <v>1</v>
      </c>
      <c r="V296" s="16">
        <f t="shared" si="65"/>
        <v>1</v>
      </c>
    </row>
    <row r="297" spans="2:22" x14ac:dyDescent="0.35">
      <c r="B297" s="16">
        <f t="shared" si="45"/>
        <v>1</v>
      </c>
      <c r="C297" s="16">
        <f t="shared" si="46"/>
        <v>1</v>
      </c>
      <c r="D297" s="16">
        <f t="shared" si="47"/>
        <v>1</v>
      </c>
      <c r="E297" s="16">
        <f t="shared" si="48"/>
        <v>1</v>
      </c>
      <c r="F297" s="16">
        <f t="shared" si="49"/>
        <v>1</v>
      </c>
      <c r="G297" s="16">
        <f t="shared" si="50"/>
        <v>0.99999999999999989</v>
      </c>
      <c r="H297" s="16">
        <f t="shared" si="51"/>
        <v>1</v>
      </c>
      <c r="I297" s="16">
        <f t="shared" si="52"/>
        <v>1</v>
      </c>
      <c r="J297" s="16">
        <f t="shared" si="53"/>
        <v>1</v>
      </c>
      <c r="K297" s="16">
        <f t="shared" si="54"/>
        <v>1</v>
      </c>
      <c r="L297" s="16">
        <f t="shared" si="55"/>
        <v>1</v>
      </c>
      <c r="M297" s="16">
        <f t="shared" si="56"/>
        <v>1</v>
      </c>
      <c r="N297" s="16">
        <f t="shared" si="57"/>
        <v>1</v>
      </c>
      <c r="O297" s="16">
        <f t="shared" si="58"/>
        <v>0.99999999999999989</v>
      </c>
      <c r="P297" s="16">
        <f t="shared" si="59"/>
        <v>1</v>
      </c>
      <c r="Q297" s="16">
        <f t="shared" si="60"/>
        <v>1</v>
      </c>
      <c r="R297" s="16">
        <f t="shared" si="61"/>
        <v>1</v>
      </c>
      <c r="S297" s="16">
        <f t="shared" si="62"/>
        <v>1</v>
      </c>
      <c r="T297" s="16">
        <f t="shared" si="63"/>
        <v>1</v>
      </c>
      <c r="U297" s="16">
        <f t="shared" si="64"/>
        <v>1</v>
      </c>
      <c r="V297" s="16">
        <f t="shared" si="65"/>
        <v>1</v>
      </c>
    </row>
    <row r="298" spans="2:22" x14ac:dyDescent="0.35">
      <c r="B298" s="16">
        <f t="shared" si="45"/>
        <v>1</v>
      </c>
      <c r="C298" s="16">
        <f t="shared" si="46"/>
        <v>1</v>
      </c>
      <c r="D298" s="16">
        <f t="shared" si="47"/>
        <v>1</v>
      </c>
      <c r="E298" s="16">
        <f t="shared" si="48"/>
        <v>1</v>
      </c>
      <c r="F298" s="16">
        <f t="shared" si="49"/>
        <v>1</v>
      </c>
      <c r="G298" s="16">
        <f t="shared" si="50"/>
        <v>0.99999999999999989</v>
      </c>
      <c r="H298" s="16">
        <f t="shared" si="51"/>
        <v>1</v>
      </c>
      <c r="I298" s="16">
        <f t="shared" si="52"/>
        <v>1</v>
      </c>
      <c r="J298" s="16">
        <f t="shared" si="53"/>
        <v>1</v>
      </c>
      <c r="K298" s="16">
        <f t="shared" si="54"/>
        <v>1</v>
      </c>
      <c r="L298" s="16">
        <f t="shared" si="55"/>
        <v>1</v>
      </c>
      <c r="M298" s="16">
        <f t="shared" si="56"/>
        <v>1</v>
      </c>
      <c r="N298" s="16">
        <f t="shared" si="57"/>
        <v>1</v>
      </c>
      <c r="O298" s="16">
        <f t="shared" si="58"/>
        <v>0.99999999999999989</v>
      </c>
      <c r="P298" s="16">
        <f t="shared" si="59"/>
        <v>1</v>
      </c>
      <c r="Q298" s="16">
        <f t="shared" si="60"/>
        <v>1</v>
      </c>
      <c r="R298" s="16">
        <f t="shared" si="61"/>
        <v>1</v>
      </c>
      <c r="S298" s="16">
        <f t="shared" si="62"/>
        <v>1</v>
      </c>
      <c r="T298" s="16">
        <f t="shared" si="63"/>
        <v>1</v>
      </c>
      <c r="U298" s="16">
        <f t="shared" si="64"/>
        <v>1</v>
      </c>
      <c r="V298" s="16">
        <f t="shared" si="65"/>
        <v>1</v>
      </c>
    </row>
    <row r="299" spans="2:22" x14ac:dyDescent="0.35">
      <c r="B299" s="16">
        <f t="shared" si="45"/>
        <v>1</v>
      </c>
      <c r="C299" s="16">
        <f t="shared" si="46"/>
        <v>1</v>
      </c>
      <c r="D299" s="16">
        <f t="shared" si="47"/>
        <v>1</v>
      </c>
      <c r="E299" s="16">
        <f t="shared" si="48"/>
        <v>1</v>
      </c>
      <c r="F299" s="16">
        <f t="shared" si="49"/>
        <v>1</v>
      </c>
      <c r="G299" s="16">
        <f t="shared" si="50"/>
        <v>0.99999999999999989</v>
      </c>
      <c r="H299" s="16">
        <f t="shared" si="51"/>
        <v>1</v>
      </c>
      <c r="I299" s="16">
        <f t="shared" si="52"/>
        <v>1</v>
      </c>
      <c r="J299" s="16">
        <f t="shared" si="53"/>
        <v>1</v>
      </c>
      <c r="K299" s="16">
        <f t="shared" si="54"/>
        <v>1</v>
      </c>
      <c r="L299" s="16">
        <f t="shared" si="55"/>
        <v>1</v>
      </c>
      <c r="M299" s="16">
        <f t="shared" si="56"/>
        <v>1</v>
      </c>
      <c r="N299" s="16">
        <f t="shared" si="57"/>
        <v>1</v>
      </c>
      <c r="O299" s="16">
        <f t="shared" si="58"/>
        <v>0.99999999999999989</v>
      </c>
      <c r="P299" s="16">
        <f t="shared" si="59"/>
        <v>1</v>
      </c>
      <c r="Q299" s="16">
        <f t="shared" si="60"/>
        <v>1</v>
      </c>
      <c r="R299" s="16">
        <f t="shared" si="61"/>
        <v>1</v>
      </c>
      <c r="S299" s="16">
        <f t="shared" si="62"/>
        <v>1</v>
      </c>
      <c r="T299" s="16">
        <f t="shared" si="63"/>
        <v>1</v>
      </c>
      <c r="U299" s="16">
        <f t="shared" si="64"/>
        <v>1</v>
      </c>
      <c r="V299" s="16">
        <f t="shared" si="65"/>
        <v>1</v>
      </c>
    </row>
    <row r="300" spans="2:22" x14ac:dyDescent="0.35">
      <c r="B300" s="16">
        <f t="shared" si="45"/>
        <v>1</v>
      </c>
      <c r="C300" s="16">
        <f t="shared" si="46"/>
        <v>1</v>
      </c>
      <c r="D300" s="16">
        <f t="shared" si="47"/>
        <v>1</v>
      </c>
      <c r="E300" s="16">
        <f t="shared" si="48"/>
        <v>1</v>
      </c>
      <c r="F300" s="16">
        <f t="shared" si="49"/>
        <v>1</v>
      </c>
      <c r="G300" s="16">
        <f t="shared" si="50"/>
        <v>0.99999999999999989</v>
      </c>
      <c r="H300" s="16">
        <f t="shared" si="51"/>
        <v>1</v>
      </c>
      <c r="I300" s="16">
        <f t="shared" si="52"/>
        <v>1</v>
      </c>
      <c r="J300" s="16">
        <f t="shared" si="53"/>
        <v>1</v>
      </c>
      <c r="K300" s="16">
        <f t="shared" si="54"/>
        <v>1</v>
      </c>
      <c r="L300" s="16">
        <f t="shared" si="55"/>
        <v>1</v>
      </c>
      <c r="M300" s="16">
        <f t="shared" si="56"/>
        <v>1</v>
      </c>
      <c r="N300" s="16">
        <f t="shared" si="57"/>
        <v>1</v>
      </c>
      <c r="O300" s="16">
        <f t="shared" si="58"/>
        <v>0.99999999999999989</v>
      </c>
      <c r="P300" s="16">
        <f t="shared" si="59"/>
        <v>1</v>
      </c>
      <c r="Q300" s="16">
        <f t="shared" si="60"/>
        <v>1</v>
      </c>
      <c r="R300" s="16">
        <f t="shared" si="61"/>
        <v>1</v>
      </c>
      <c r="S300" s="16">
        <f t="shared" si="62"/>
        <v>1</v>
      </c>
      <c r="T300" s="16">
        <f t="shared" si="63"/>
        <v>1</v>
      </c>
      <c r="U300" s="16">
        <f t="shared" si="64"/>
        <v>1</v>
      </c>
      <c r="V300" s="16">
        <f t="shared" si="65"/>
        <v>1</v>
      </c>
    </row>
    <row r="301" spans="2:22" x14ac:dyDescent="0.35">
      <c r="B301" s="16">
        <f t="shared" si="45"/>
        <v>1</v>
      </c>
      <c r="C301" s="16">
        <f t="shared" si="46"/>
        <v>1</v>
      </c>
      <c r="D301" s="16">
        <f t="shared" si="47"/>
        <v>1</v>
      </c>
      <c r="E301" s="16">
        <f t="shared" si="48"/>
        <v>1</v>
      </c>
      <c r="F301" s="16">
        <f t="shared" si="49"/>
        <v>1</v>
      </c>
      <c r="G301" s="16">
        <f t="shared" si="50"/>
        <v>0.99999999999999989</v>
      </c>
      <c r="H301" s="16">
        <f t="shared" si="51"/>
        <v>1</v>
      </c>
      <c r="I301" s="16">
        <f t="shared" si="52"/>
        <v>1</v>
      </c>
      <c r="J301" s="16">
        <f t="shared" si="53"/>
        <v>1</v>
      </c>
      <c r="K301" s="16">
        <f t="shared" si="54"/>
        <v>1</v>
      </c>
      <c r="L301" s="16">
        <f t="shared" si="55"/>
        <v>1</v>
      </c>
      <c r="M301" s="16">
        <f t="shared" si="56"/>
        <v>1</v>
      </c>
      <c r="N301" s="16">
        <f t="shared" si="57"/>
        <v>1</v>
      </c>
      <c r="O301" s="16">
        <f t="shared" si="58"/>
        <v>0.99999999999999989</v>
      </c>
      <c r="P301" s="16">
        <f t="shared" si="59"/>
        <v>1</v>
      </c>
      <c r="Q301" s="16">
        <f t="shared" si="60"/>
        <v>1</v>
      </c>
      <c r="R301" s="16">
        <f t="shared" si="61"/>
        <v>1</v>
      </c>
      <c r="S301" s="16">
        <f t="shared" si="62"/>
        <v>1</v>
      </c>
      <c r="T301" s="16">
        <f t="shared" si="63"/>
        <v>1</v>
      </c>
      <c r="U301" s="16">
        <f t="shared" si="64"/>
        <v>1</v>
      </c>
      <c r="V301" s="16">
        <f t="shared" si="65"/>
        <v>1</v>
      </c>
    </row>
    <row r="302" spans="2:22" x14ac:dyDescent="0.35">
      <c r="B302" s="16">
        <f t="shared" si="45"/>
        <v>1</v>
      </c>
      <c r="C302" s="16">
        <f t="shared" si="46"/>
        <v>1</v>
      </c>
      <c r="D302" s="16">
        <f t="shared" si="47"/>
        <v>1</v>
      </c>
      <c r="E302" s="16">
        <f t="shared" si="48"/>
        <v>1</v>
      </c>
      <c r="F302" s="16">
        <f t="shared" si="49"/>
        <v>1</v>
      </c>
      <c r="G302" s="16">
        <f t="shared" si="50"/>
        <v>0.99999999999999989</v>
      </c>
      <c r="H302" s="16">
        <f t="shared" si="51"/>
        <v>1</v>
      </c>
      <c r="I302" s="16">
        <f t="shared" si="52"/>
        <v>1</v>
      </c>
      <c r="J302" s="16">
        <f t="shared" si="53"/>
        <v>1</v>
      </c>
      <c r="K302" s="16">
        <f t="shared" si="54"/>
        <v>1</v>
      </c>
      <c r="L302" s="16">
        <f t="shared" si="55"/>
        <v>1</v>
      </c>
      <c r="M302" s="16">
        <f t="shared" si="56"/>
        <v>1</v>
      </c>
      <c r="N302" s="16">
        <f t="shared" si="57"/>
        <v>1</v>
      </c>
      <c r="O302" s="16">
        <f t="shared" si="58"/>
        <v>0.99999999999999989</v>
      </c>
      <c r="P302" s="16">
        <f t="shared" si="59"/>
        <v>1</v>
      </c>
      <c r="Q302" s="16">
        <f t="shared" si="60"/>
        <v>1</v>
      </c>
      <c r="R302" s="16">
        <f t="shared" si="61"/>
        <v>1</v>
      </c>
      <c r="S302" s="16">
        <f t="shared" si="62"/>
        <v>1</v>
      </c>
      <c r="T302" s="16">
        <f t="shared" si="63"/>
        <v>1</v>
      </c>
      <c r="U302" s="16">
        <f t="shared" si="64"/>
        <v>1</v>
      </c>
      <c r="V302" s="16">
        <f t="shared" si="65"/>
        <v>1</v>
      </c>
    </row>
    <row r="303" spans="2:22" x14ac:dyDescent="0.35">
      <c r="B303" s="16">
        <f t="shared" si="45"/>
        <v>1</v>
      </c>
      <c r="C303" s="16">
        <f t="shared" si="46"/>
        <v>1</v>
      </c>
      <c r="D303" s="16">
        <f t="shared" si="47"/>
        <v>1</v>
      </c>
      <c r="E303" s="16">
        <f t="shared" si="48"/>
        <v>1</v>
      </c>
      <c r="F303" s="16">
        <f t="shared" si="49"/>
        <v>1</v>
      </c>
      <c r="G303" s="16">
        <f t="shared" si="50"/>
        <v>0.99999999999999989</v>
      </c>
      <c r="H303" s="16">
        <f t="shared" si="51"/>
        <v>1</v>
      </c>
      <c r="I303" s="16">
        <f t="shared" si="52"/>
        <v>1</v>
      </c>
      <c r="J303" s="16">
        <f t="shared" si="53"/>
        <v>1</v>
      </c>
      <c r="K303" s="16">
        <f t="shared" si="54"/>
        <v>1</v>
      </c>
      <c r="L303" s="16">
        <f t="shared" si="55"/>
        <v>1</v>
      </c>
      <c r="M303" s="16">
        <f t="shared" si="56"/>
        <v>1</v>
      </c>
      <c r="N303" s="16">
        <f t="shared" si="57"/>
        <v>1</v>
      </c>
      <c r="O303" s="16">
        <f t="shared" si="58"/>
        <v>0.99999999999999989</v>
      </c>
      <c r="P303" s="16">
        <f t="shared" si="59"/>
        <v>1</v>
      </c>
      <c r="Q303" s="16">
        <f t="shared" si="60"/>
        <v>1</v>
      </c>
      <c r="R303" s="16">
        <f t="shared" si="61"/>
        <v>1</v>
      </c>
      <c r="S303" s="16">
        <f t="shared" si="62"/>
        <v>1</v>
      </c>
      <c r="T303" s="16">
        <f t="shared" si="63"/>
        <v>1</v>
      </c>
      <c r="U303" s="16">
        <f t="shared" si="64"/>
        <v>1</v>
      </c>
      <c r="V303" s="16">
        <f t="shared" si="65"/>
        <v>1</v>
      </c>
    </row>
    <row r="304" spans="2:22" x14ac:dyDescent="0.35">
      <c r="B304" s="16">
        <f t="shared" si="45"/>
        <v>1</v>
      </c>
      <c r="C304" s="16">
        <f t="shared" si="46"/>
        <v>1</v>
      </c>
      <c r="D304" s="16">
        <f t="shared" si="47"/>
        <v>1</v>
      </c>
      <c r="E304" s="16">
        <f t="shared" si="48"/>
        <v>1</v>
      </c>
      <c r="F304" s="16">
        <f t="shared" si="49"/>
        <v>1</v>
      </c>
      <c r="G304" s="16">
        <f t="shared" si="50"/>
        <v>0.99999999999999989</v>
      </c>
      <c r="H304" s="16">
        <f t="shared" si="51"/>
        <v>1</v>
      </c>
      <c r="I304" s="16">
        <f t="shared" si="52"/>
        <v>1</v>
      </c>
      <c r="J304" s="16">
        <f t="shared" si="53"/>
        <v>1</v>
      </c>
      <c r="K304" s="16">
        <f t="shared" si="54"/>
        <v>1</v>
      </c>
      <c r="L304" s="16">
        <f t="shared" si="55"/>
        <v>1</v>
      </c>
      <c r="M304" s="16">
        <f t="shared" si="56"/>
        <v>1</v>
      </c>
      <c r="N304" s="16">
        <f t="shared" si="57"/>
        <v>1</v>
      </c>
      <c r="O304" s="16">
        <f t="shared" si="58"/>
        <v>0.99999999999999989</v>
      </c>
      <c r="P304" s="16">
        <f t="shared" si="59"/>
        <v>1</v>
      </c>
      <c r="Q304" s="16">
        <f t="shared" si="60"/>
        <v>1</v>
      </c>
      <c r="R304" s="16">
        <f t="shared" si="61"/>
        <v>1</v>
      </c>
      <c r="S304" s="16">
        <f t="shared" si="62"/>
        <v>1</v>
      </c>
      <c r="T304" s="16">
        <f t="shared" si="63"/>
        <v>1</v>
      </c>
      <c r="U304" s="16">
        <f t="shared" si="64"/>
        <v>1</v>
      </c>
      <c r="V304" s="16">
        <f t="shared" si="65"/>
        <v>1</v>
      </c>
    </row>
    <row r="305" spans="2:22" x14ac:dyDescent="0.35">
      <c r="B305" s="16">
        <f t="shared" si="45"/>
        <v>1</v>
      </c>
      <c r="C305" s="16">
        <f t="shared" si="46"/>
        <v>1</v>
      </c>
      <c r="D305" s="16">
        <f t="shared" si="47"/>
        <v>1</v>
      </c>
      <c r="E305" s="16">
        <f t="shared" si="48"/>
        <v>1</v>
      </c>
      <c r="F305" s="16">
        <f t="shared" si="49"/>
        <v>1</v>
      </c>
      <c r="G305" s="16">
        <f t="shared" si="50"/>
        <v>0.99999999999999989</v>
      </c>
      <c r="H305" s="16">
        <f t="shared" si="51"/>
        <v>1</v>
      </c>
      <c r="I305" s="16">
        <f t="shared" si="52"/>
        <v>1</v>
      </c>
      <c r="J305" s="16">
        <f t="shared" si="53"/>
        <v>1</v>
      </c>
      <c r="K305" s="16">
        <f t="shared" si="54"/>
        <v>1</v>
      </c>
      <c r="L305" s="16">
        <f t="shared" si="55"/>
        <v>1</v>
      </c>
      <c r="M305" s="16">
        <f t="shared" si="56"/>
        <v>1</v>
      </c>
      <c r="N305" s="16">
        <f t="shared" si="57"/>
        <v>1</v>
      </c>
      <c r="O305" s="16">
        <f t="shared" si="58"/>
        <v>0.99999999999999989</v>
      </c>
      <c r="P305" s="16">
        <f t="shared" si="59"/>
        <v>1</v>
      </c>
      <c r="Q305" s="16">
        <f t="shared" si="60"/>
        <v>1</v>
      </c>
      <c r="R305" s="16">
        <f t="shared" si="61"/>
        <v>1</v>
      </c>
      <c r="S305" s="16">
        <f t="shared" si="62"/>
        <v>1</v>
      </c>
      <c r="T305" s="16">
        <f t="shared" si="63"/>
        <v>1</v>
      </c>
      <c r="U305" s="16">
        <f t="shared" si="64"/>
        <v>1</v>
      </c>
      <c r="V305" s="16">
        <f t="shared" si="65"/>
        <v>1</v>
      </c>
    </row>
    <row r="306" spans="2:22" x14ac:dyDescent="0.35">
      <c r="B306" s="16">
        <f t="shared" si="45"/>
        <v>1</v>
      </c>
      <c r="C306" s="16">
        <f t="shared" si="46"/>
        <v>1</v>
      </c>
      <c r="D306" s="16">
        <f t="shared" si="47"/>
        <v>1</v>
      </c>
      <c r="E306" s="16">
        <f t="shared" si="48"/>
        <v>1</v>
      </c>
      <c r="F306" s="16">
        <f t="shared" si="49"/>
        <v>1</v>
      </c>
      <c r="G306" s="16">
        <f t="shared" si="50"/>
        <v>0.99999999999999989</v>
      </c>
      <c r="H306" s="16">
        <f t="shared" si="51"/>
        <v>1</v>
      </c>
      <c r="I306" s="16">
        <f t="shared" si="52"/>
        <v>1</v>
      </c>
      <c r="J306" s="16">
        <f t="shared" si="53"/>
        <v>1</v>
      </c>
      <c r="K306" s="16">
        <f t="shared" si="54"/>
        <v>1</v>
      </c>
      <c r="L306" s="16">
        <f t="shared" si="55"/>
        <v>1</v>
      </c>
      <c r="M306" s="16">
        <f t="shared" si="56"/>
        <v>1</v>
      </c>
      <c r="N306" s="16">
        <f t="shared" si="57"/>
        <v>1</v>
      </c>
      <c r="O306" s="16">
        <f t="shared" si="58"/>
        <v>0.99999999999999989</v>
      </c>
      <c r="P306" s="16">
        <f t="shared" si="59"/>
        <v>1</v>
      </c>
      <c r="Q306" s="16">
        <f t="shared" si="60"/>
        <v>1</v>
      </c>
      <c r="R306" s="16">
        <f t="shared" si="61"/>
        <v>1</v>
      </c>
      <c r="S306" s="16">
        <f t="shared" si="62"/>
        <v>1</v>
      </c>
      <c r="T306" s="16">
        <f t="shared" si="63"/>
        <v>1</v>
      </c>
      <c r="U306" s="16">
        <f t="shared" si="64"/>
        <v>1</v>
      </c>
      <c r="V306" s="16">
        <f t="shared" si="65"/>
        <v>1</v>
      </c>
    </row>
    <row r="307" spans="2:22" x14ac:dyDescent="0.35">
      <c r="B307" s="16">
        <f t="shared" si="45"/>
        <v>1</v>
      </c>
      <c r="C307" s="16">
        <f t="shared" si="46"/>
        <v>1</v>
      </c>
      <c r="D307" s="16">
        <f t="shared" si="47"/>
        <v>1</v>
      </c>
      <c r="E307" s="16">
        <f t="shared" si="48"/>
        <v>1</v>
      </c>
      <c r="F307" s="16">
        <f t="shared" si="49"/>
        <v>1</v>
      </c>
      <c r="G307" s="16">
        <f t="shared" si="50"/>
        <v>0.99999999999999989</v>
      </c>
      <c r="H307" s="16">
        <f t="shared" si="51"/>
        <v>1</v>
      </c>
      <c r="I307" s="16">
        <f t="shared" si="52"/>
        <v>1</v>
      </c>
      <c r="J307" s="16">
        <f t="shared" si="53"/>
        <v>1</v>
      </c>
      <c r="K307" s="16">
        <f t="shared" si="54"/>
        <v>1</v>
      </c>
      <c r="L307" s="16">
        <f t="shared" si="55"/>
        <v>1</v>
      </c>
      <c r="M307" s="16">
        <f t="shared" si="56"/>
        <v>1</v>
      </c>
      <c r="N307" s="16">
        <f t="shared" si="57"/>
        <v>1</v>
      </c>
      <c r="O307" s="16">
        <f t="shared" si="58"/>
        <v>0.99999999999999989</v>
      </c>
      <c r="P307" s="16">
        <f t="shared" si="59"/>
        <v>1</v>
      </c>
      <c r="Q307" s="16">
        <f t="shared" si="60"/>
        <v>1</v>
      </c>
      <c r="R307" s="16">
        <f t="shared" si="61"/>
        <v>1</v>
      </c>
      <c r="S307" s="16">
        <f t="shared" si="62"/>
        <v>1</v>
      </c>
      <c r="T307" s="16">
        <f t="shared" si="63"/>
        <v>1</v>
      </c>
      <c r="U307" s="16">
        <f t="shared" si="64"/>
        <v>1</v>
      </c>
      <c r="V307" s="16">
        <f t="shared" si="65"/>
        <v>1</v>
      </c>
    </row>
    <row r="308" spans="2:22" x14ac:dyDescent="0.35">
      <c r="B308" s="16">
        <f t="shared" si="45"/>
        <v>1</v>
      </c>
      <c r="C308" s="16">
        <f t="shared" si="46"/>
        <v>1</v>
      </c>
      <c r="D308" s="16">
        <f t="shared" si="47"/>
        <v>1</v>
      </c>
      <c r="E308" s="16">
        <f t="shared" si="48"/>
        <v>1</v>
      </c>
      <c r="F308" s="16">
        <f t="shared" si="49"/>
        <v>1</v>
      </c>
      <c r="G308" s="16">
        <f t="shared" si="50"/>
        <v>0.99999999999999989</v>
      </c>
      <c r="H308" s="16">
        <f t="shared" si="51"/>
        <v>1</v>
      </c>
      <c r="I308" s="16">
        <f t="shared" si="52"/>
        <v>1</v>
      </c>
      <c r="J308" s="16">
        <f t="shared" si="53"/>
        <v>1</v>
      </c>
      <c r="K308" s="16">
        <f t="shared" si="54"/>
        <v>1</v>
      </c>
      <c r="L308" s="16">
        <f t="shared" si="55"/>
        <v>1</v>
      </c>
      <c r="M308" s="16">
        <f t="shared" si="56"/>
        <v>1</v>
      </c>
      <c r="N308" s="16">
        <f t="shared" si="57"/>
        <v>1</v>
      </c>
      <c r="O308" s="16">
        <f t="shared" si="58"/>
        <v>0.99999999999999989</v>
      </c>
      <c r="P308" s="16">
        <f t="shared" si="59"/>
        <v>1</v>
      </c>
      <c r="Q308" s="16">
        <f t="shared" si="60"/>
        <v>1</v>
      </c>
      <c r="R308" s="16">
        <f t="shared" si="61"/>
        <v>1</v>
      </c>
      <c r="S308" s="16">
        <f t="shared" si="62"/>
        <v>1</v>
      </c>
      <c r="T308" s="16">
        <f t="shared" si="63"/>
        <v>1</v>
      </c>
      <c r="U308" s="16">
        <f t="shared" si="64"/>
        <v>1</v>
      </c>
      <c r="V308" s="16">
        <f t="shared" si="65"/>
        <v>1</v>
      </c>
    </row>
    <row r="309" spans="2:22" x14ac:dyDescent="0.35">
      <c r="B309" s="16">
        <f t="shared" si="45"/>
        <v>1</v>
      </c>
      <c r="C309" s="16">
        <f t="shared" si="46"/>
        <v>1</v>
      </c>
      <c r="D309" s="16">
        <f t="shared" si="47"/>
        <v>1</v>
      </c>
      <c r="E309" s="16">
        <f t="shared" si="48"/>
        <v>1</v>
      </c>
      <c r="F309" s="16">
        <f t="shared" si="49"/>
        <v>1</v>
      </c>
      <c r="G309" s="16">
        <f t="shared" si="50"/>
        <v>0.99999999999999989</v>
      </c>
      <c r="H309" s="16">
        <f t="shared" si="51"/>
        <v>1</v>
      </c>
      <c r="I309" s="16">
        <f t="shared" si="52"/>
        <v>1</v>
      </c>
      <c r="J309" s="16">
        <f t="shared" si="53"/>
        <v>1</v>
      </c>
      <c r="K309" s="16">
        <f t="shared" si="54"/>
        <v>1</v>
      </c>
      <c r="L309" s="16">
        <f t="shared" si="55"/>
        <v>1</v>
      </c>
      <c r="M309" s="16">
        <f t="shared" si="56"/>
        <v>1</v>
      </c>
      <c r="N309" s="16">
        <f t="shared" si="57"/>
        <v>1</v>
      </c>
      <c r="O309" s="16">
        <f t="shared" si="58"/>
        <v>0.99999999999999989</v>
      </c>
      <c r="P309" s="16">
        <f t="shared" si="59"/>
        <v>1</v>
      </c>
      <c r="Q309" s="16">
        <f t="shared" si="60"/>
        <v>1</v>
      </c>
      <c r="R309" s="16">
        <f t="shared" si="61"/>
        <v>1</v>
      </c>
      <c r="S309" s="16">
        <f t="shared" si="62"/>
        <v>1</v>
      </c>
      <c r="T309" s="16">
        <f t="shared" si="63"/>
        <v>1</v>
      </c>
      <c r="U309" s="16">
        <f t="shared" si="64"/>
        <v>1</v>
      </c>
      <c r="V309" s="16">
        <f t="shared" si="65"/>
        <v>1</v>
      </c>
    </row>
    <row r="310" spans="2:22" x14ac:dyDescent="0.35">
      <c r="B310" s="16">
        <f t="shared" si="45"/>
        <v>1</v>
      </c>
      <c r="C310" s="16">
        <f t="shared" si="46"/>
        <v>1</v>
      </c>
      <c r="D310" s="16">
        <f t="shared" si="47"/>
        <v>1</v>
      </c>
      <c r="E310" s="16">
        <f t="shared" si="48"/>
        <v>1</v>
      </c>
      <c r="F310" s="16">
        <f t="shared" si="49"/>
        <v>1</v>
      </c>
      <c r="G310" s="16">
        <f t="shared" si="50"/>
        <v>0.99999999999999989</v>
      </c>
      <c r="H310" s="16">
        <f t="shared" si="51"/>
        <v>1</v>
      </c>
      <c r="I310" s="16">
        <f t="shared" si="52"/>
        <v>1</v>
      </c>
      <c r="J310" s="16">
        <f t="shared" si="53"/>
        <v>1</v>
      </c>
      <c r="K310" s="16">
        <f t="shared" si="54"/>
        <v>1</v>
      </c>
      <c r="L310" s="16">
        <f t="shared" si="55"/>
        <v>1</v>
      </c>
      <c r="M310" s="16">
        <f t="shared" si="56"/>
        <v>1</v>
      </c>
      <c r="N310" s="16">
        <f t="shared" si="57"/>
        <v>1</v>
      </c>
      <c r="O310" s="16">
        <f t="shared" si="58"/>
        <v>0.99999999999999989</v>
      </c>
      <c r="P310" s="16">
        <f t="shared" si="59"/>
        <v>1</v>
      </c>
      <c r="Q310" s="16">
        <f t="shared" si="60"/>
        <v>1</v>
      </c>
      <c r="R310" s="16">
        <f t="shared" si="61"/>
        <v>1</v>
      </c>
      <c r="S310" s="16">
        <f t="shared" si="62"/>
        <v>1</v>
      </c>
      <c r="T310" s="16">
        <f t="shared" si="63"/>
        <v>1</v>
      </c>
      <c r="U310" s="16">
        <f t="shared" si="64"/>
        <v>1</v>
      </c>
      <c r="V310" s="16">
        <f t="shared" si="65"/>
        <v>1</v>
      </c>
    </row>
    <row r="311" spans="2:22" x14ac:dyDescent="0.35">
      <c r="B311" s="16">
        <f t="shared" si="45"/>
        <v>1</v>
      </c>
      <c r="C311" s="16">
        <f t="shared" si="46"/>
        <v>1</v>
      </c>
      <c r="D311" s="16">
        <f t="shared" si="47"/>
        <v>1</v>
      </c>
      <c r="E311" s="16">
        <f t="shared" si="48"/>
        <v>1</v>
      </c>
      <c r="F311" s="16">
        <f t="shared" si="49"/>
        <v>1</v>
      </c>
      <c r="G311" s="16">
        <f t="shared" si="50"/>
        <v>0.99999999999999989</v>
      </c>
      <c r="H311" s="16">
        <f t="shared" si="51"/>
        <v>1</v>
      </c>
      <c r="I311" s="16">
        <f t="shared" si="52"/>
        <v>1</v>
      </c>
      <c r="J311" s="16">
        <f t="shared" si="53"/>
        <v>1</v>
      </c>
      <c r="K311" s="16">
        <f t="shared" si="54"/>
        <v>1</v>
      </c>
      <c r="L311" s="16">
        <f t="shared" si="55"/>
        <v>1</v>
      </c>
      <c r="M311" s="16">
        <f t="shared" si="56"/>
        <v>1</v>
      </c>
      <c r="N311" s="16">
        <f t="shared" si="57"/>
        <v>1</v>
      </c>
      <c r="O311" s="16">
        <f t="shared" si="58"/>
        <v>0.99999999999999989</v>
      </c>
      <c r="P311" s="16">
        <f t="shared" si="59"/>
        <v>1</v>
      </c>
      <c r="Q311" s="16">
        <f t="shared" si="60"/>
        <v>1</v>
      </c>
      <c r="R311" s="16">
        <f t="shared" si="61"/>
        <v>1</v>
      </c>
      <c r="S311" s="16">
        <f t="shared" si="62"/>
        <v>1</v>
      </c>
      <c r="T311" s="16">
        <f t="shared" si="63"/>
        <v>1</v>
      </c>
      <c r="U311" s="16">
        <f t="shared" si="64"/>
        <v>1</v>
      </c>
      <c r="V311" s="16">
        <f t="shared" si="65"/>
        <v>1</v>
      </c>
    </row>
    <row r="312" spans="2:22" x14ac:dyDescent="0.35">
      <c r="B312" s="16">
        <f t="shared" si="45"/>
        <v>1</v>
      </c>
      <c r="C312" s="16">
        <f t="shared" si="46"/>
        <v>1</v>
      </c>
      <c r="D312" s="16">
        <f t="shared" si="47"/>
        <v>1</v>
      </c>
      <c r="E312" s="16">
        <f t="shared" si="48"/>
        <v>1</v>
      </c>
      <c r="F312" s="16">
        <f t="shared" si="49"/>
        <v>1</v>
      </c>
      <c r="G312" s="16">
        <f t="shared" si="50"/>
        <v>0.99999999999999989</v>
      </c>
      <c r="H312" s="16">
        <f t="shared" si="51"/>
        <v>1</v>
      </c>
      <c r="I312" s="16">
        <f t="shared" si="52"/>
        <v>1</v>
      </c>
      <c r="J312" s="16">
        <f t="shared" si="53"/>
        <v>1</v>
      </c>
      <c r="K312" s="16">
        <f t="shared" si="54"/>
        <v>1</v>
      </c>
      <c r="L312" s="16">
        <f t="shared" si="55"/>
        <v>1</v>
      </c>
      <c r="M312" s="16">
        <f t="shared" si="56"/>
        <v>1</v>
      </c>
      <c r="N312" s="16">
        <f t="shared" si="57"/>
        <v>1</v>
      </c>
      <c r="O312" s="16">
        <f t="shared" si="58"/>
        <v>0.99999999999999989</v>
      </c>
      <c r="P312" s="16">
        <f t="shared" si="59"/>
        <v>1</v>
      </c>
      <c r="Q312" s="16">
        <f t="shared" si="60"/>
        <v>1</v>
      </c>
      <c r="R312" s="16">
        <f t="shared" si="61"/>
        <v>1</v>
      </c>
      <c r="S312" s="16">
        <f t="shared" si="62"/>
        <v>1</v>
      </c>
      <c r="T312" s="16">
        <f t="shared" si="63"/>
        <v>1</v>
      </c>
      <c r="U312" s="16">
        <f t="shared" si="64"/>
        <v>1</v>
      </c>
      <c r="V312" s="16">
        <f t="shared" si="65"/>
        <v>1</v>
      </c>
    </row>
    <row r="313" spans="2:22" x14ac:dyDescent="0.35">
      <c r="B313" s="16">
        <f t="shared" si="45"/>
        <v>1</v>
      </c>
      <c r="C313" s="16">
        <f t="shared" si="46"/>
        <v>1</v>
      </c>
      <c r="D313" s="16">
        <f t="shared" si="47"/>
        <v>1</v>
      </c>
      <c r="E313" s="16">
        <f t="shared" si="48"/>
        <v>1</v>
      </c>
      <c r="F313" s="16">
        <f t="shared" si="49"/>
        <v>1</v>
      </c>
      <c r="G313" s="16">
        <f t="shared" si="50"/>
        <v>0.99999999999999989</v>
      </c>
      <c r="H313" s="16">
        <f t="shared" si="51"/>
        <v>1</v>
      </c>
      <c r="I313" s="16">
        <f t="shared" si="52"/>
        <v>1</v>
      </c>
      <c r="J313" s="16">
        <f t="shared" si="53"/>
        <v>1</v>
      </c>
      <c r="K313" s="16">
        <f t="shared" si="54"/>
        <v>1</v>
      </c>
      <c r="L313" s="16">
        <f t="shared" si="55"/>
        <v>1</v>
      </c>
      <c r="M313" s="16">
        <f t="shared" si="56"/>
        <v>1</v>
      </c>
      <c r="N313" s="16">
        <f t="shared" si="57"/>
        <v>1</v>
      </c>
      <c r="O313" s="16">
        <f t="shared" si="58"/>
        <v>0.99999999999999989</v>
      </c>
      <c r="P313" s="16">
        <f t="shared" si="59"/>
        <v>1</v>
      </c>
      <c r="Q313" s="16">
        <f t="shared" si="60"/>
        <v>1</v>
      </c>
      <c r="R313" s="16">
        <f t="shared" si="61"/>
        <v>1</v>
      </c>
      <c r="S313" s="16">
        <f t="shared" si="62"/>
        <v>1</v>
      </c>
      <c r="T313" s="16">
        <f t="shared" si="63"/>
        <v>1</v>
      </c>
      <c r="U313" s="16">
        <f t="shared" si="64"/>
        <v>1</v>
      </c>
      <c r="V313" s="16">
        <f t="shared" si="65"/>
        <v>1</v>
      </c>
    </row>
    <row r="314" spans="2:22" x14ac:dyDescent="0.35">
      <c r="B314" s="16">
        <f t="shared" ref="B314:B318" si="66">IF( $B$3,B313 - B211, B313 + B211 )</f>
        <v>1</v>
      </c>
      <c r="C314" s="16">
        <f t="shared" ref="C314:C318" si="67">IF( $C$3,C313 - C211, C313 + C211 )</f>
        <v>1</v>
      </c>
      <c r="D314" s="16">
        <f t="shared" ref="D314:D318" si="68">IF( $D$3,D313 - D211, D313 + D211 )</f>
        <v>1</v>
      </c>
      <c r="E314" s="16">
        <f t="shared" ref="E314:E318" si="69">IF( $E$3,E313 - E211, E313 + E211 )</f>
        <v>1</v>
      </c>
      <c r="F314" s="16">
        <f t="shared" ref="F314:F318" si="70">IF( $F$3,F313 - F211, F313 + F211 )</f>
        <v>1</v>
      </c>
      <c r="G314" s="16">
        <f t="shared" ref="G314:G318" si="71">IF( $G$3,G313 - G211, G313 + G211 )</f>
        <v>0.99999999999999989</v>
      </c>
      <c r="H314" s="16">
        <f t="shared" ref="H314:H318" si="72">IF( $H$3,H313 - H211, H313 + H211 )</f>
        <v>1</v>
      </c>
      <c r="I314" s="16">
        <f t="shared" ref="I314:I318" si="73">IF( $I$3,I313 - I211, I313 + I211 )</f>
        <v>1</v>
      </c>
      <c r="J314" s="16">
        <f t="shared" ref="J314:J318" si="74">IF( $J$3,J313 - J211, J313 + J211 )</f>
        <v>1</v>
      </c>
      <c r="K314" s="16">
        <f t="shared" ref="K314:K318" si="75">IF( $K$3,K313 - K211, K313 + K211 )</f>
        <v>1</v>
      </c>
      <c r="L314" s="16">
        <f t="shared" ref="L314:L318" si="76">IF( $L$3,L313 - L211, L313 + L211 )</f>
        <v>1</v>
      </c>
      <c r="M314" s="16">
        <f t="shared" ref="M314:M318" si="77">IF( $M$3,M313 - M211, M313 + M211 )</f>
        <v>1</v>
      </c>
      <c r="N314" s="16">
        <f t="shared" ref="N314:N318" si="78">IF( $N$3,N313 - N211, N313 + N211 )</f>
        <v>1</v>
      </c>
      <c r="O314" s="16">
        <f t="shared" ref="O314:O318" si="79">IF( $O$3,O313 - O211, O313 + O211 )</f>
        <v>0.99999999999999989</v>
      </c>
      <c r="P314" s="16">
        <f t="shared" ref="P314:P318" si="80">IF( $P$3,P313 - P211, P313 + P211 )</f>
        <v>1</v>
      </c>
      <c r="Q314" s="16">
        <f t="shared" ref="Q314:Q318" si="81">IF( $Q$3,Q313 - Q211, Q313 + Q211 )</f>
        <v>1</v>
      </c>
      <c r="R314" s="16">
        <f t="shared" ref="R314:R318" si="82">IF( $R$3,R313 - R211, R313 + R211 )</f>
        <v>1</v>
      </c>
      <c r="S314" s="16">
        <f t="shared" ref="S314:S318" si="83">IF( $S$3,S313 - S211, S313 + S211 )</f>
        <v>1</v>
      </c>
      <c r="T314" s="16">
        <f t="shared" ref="T314:T318" si="84">IF( $T$3,T313 - T211, T313 + T211 )</f>
        <v>1</v>
      </c>
      <c r="U314" s="16">
        <f t="shared" ref="U314:U318" si="85">IF( $U$3,U313 - U211, U313 + U211 )</f>
        <v>1</v>
      </c>
      <c r="V314" s="16">
        <f t="shared" ref="V314:V318" si="86">IF( $V$3,V313 - V211, V313 + V211 )</f>
        <v>1</v>
      </c>
    </row>
    <row r="315" spans="2:22" x14ac:dyDescent="0.35">
      <c r="B315" s="16">
        <f t="shared" si="66"/>
        <v>1</v>
      </c>
      <c r="C315" s="16">
        <f t="shared" si="67"/>
        <v>1</v>
      </c>
      <c r="D315" s="16">
        <f t="shared" si="68"/>
        <v>1</v>
      </c>
      <c r="E315" s="16">
        <f t="shared" si="69"/>
        <v>1</v>
      </c>
      <c r="F315" s="16">
        <f t="shared" si="70"/>
        <v>1</v>
      </c>
      <c r="G315" s="16">
        <f t="shared" si="71"/>
        <v>0.99999999999999989</v>
      </c>
      <c r="H315" s="16">
        <f t="shared" si="72"/>
        <v>1</v>
      </c>
      <c r="I315" s="16">
        <f t="shared" si="73"/>
        <v>1</v>
      </c>
      <c r="J315" s="16">
        <f t="shared" si="74"/>
        <v>1</v>
      </c>
      <c r="K315" s="16">
        <f t="shared" si="75"/>
        <v>1</v>
      </c>
      <c r="L315" s="16">
        <f t="shared" si="76"/>
        <v>1</v>
      </c>
      <c r="M315" s="16">
        <f t="shared" si="77"/>
        <v>1</v>
      </c>
      <c r="N315" s="16">
        <f t="shared" si="78"/>
        <v>1</v>
      </c>
      <c r="O315" s="16">
        <f t="shared" si="79"/>
        <v>0.99999999999999989</v>
      </c>
      <c r="P315" s="16">
        <f t="shared" si="80"/>
        <v>1</v>
      </c>
      <c r="Q315" s="16">
        <f t="shared" si="81"/>
        <v>1</v>
      </c>
      <c r="R315" s="16">
        <f t="shared" si="82"/>
        <v>1</v>
      </c>
      <c r="S315" s="16">
        <f t="shared" si="83"/>
        <v>1</v>
      </c>
      <c r="T315" s="16">
        <f t="shared" si="84"/>
        <v>1</v>
      </c>
      <c r="U315" s="16">
        <f t="shared" si="85"/>
        <v>1</v>
      </c>
      <c r="V315" s="16">
        <f t="shared" si="86"/>
        <v>1</v>
      </c>
    </row>
    <row r="316" spans="2:22" x14ac:dyDescent="0.35">
      <c r="B316" s="16">
        <f t="shared" si="66"/>
        <v>1</v>
      </c>
      <c r="C316" s="16">
        <f t="shared" si="67"/>
        <v>1</v>
      </c>
      <c r="D316" s="16">
        <f t="shared" si="68"/>
        <v>1</v>
      </c>
      <c r="E316" s="16">
        <f t="shared" si="69"/>
        <v>1</v>
      </c>
      <c r="F316" s="16">
        <f t="shared" si="70"/>
        <v>1</v>
      </c>
      <c r="G316" s="16">
        <f t="shared" si="71"/>
        <v>0.99999999999999989</v>
      </c>
      <c r="H316" s="16">
        <f t="shared" si="72"/>
        <v>1</v>
      </c>
      <c r="I316" s="16">
        <f t="shared" si="73"/>
        <v>1</v>
      </c>
      <c r="J316" s="16">
        <f t="shared" si="74"/>
        <v>1</v>
      </c>
      <c r="K316" s="16">
        <f t="shared" si="75"/>
        <v>1</v>
      </c>
      <c r="L316" s="16">
        <f t="shared" si="76"/>
        <v>1</v>
      </c>
      <c r="M316" s="16">
        <f t="shared" si="77"/>
        <v>1</v>
      </c>
      <c r="N316" s="16">
        <f t="shared" si="78"/>
        <v>1</v>
      </c>
      <c r="O316" s="16">
        <f t="shared" si="79"/>
        <v>0.99999999999999989</v>
      </c>
      <c r="P316" s="16">
        <f t="shared" si="80"/>
        <v>1</v>
      </c>
      <c r="Q316" s="16">
        <f t="shared" si="81"/>
        <v>1</v>
      </c>
      <c r="R316" s="16">
        <f t="shared" si="82"/>
        <v>1</v>
      </c>
      <c r="S316" s="16">
        <f t="shared" si="83"/>
        <v>1</v>
      </c>
      <c r="T316" s="16">
        <f t="shared" si="84"/>
        <v>1</v>
      </c>
      <c r="U316" s="16">
        <f t="shared" si="85"/>
        <v>1</v>
      </c>
      <c r="V316" s="16">
        <f t="shared" si="86"/>
        <v>1</v>
      </c>
    </row>
    <row r="317" spans="2:22" x14ac:dyDescent="0.35">
      <c r="B317" s="16">
        <f t="shared" si="66"/>
        <v>1</v>
      </c>
      <c r="C317" s="16">
        <f t="shared" si="67"/>
        <v>1</v>
      </c>
      <c r="D317" s="16">
        <f t="shared" si="68"/>
        <v>1</v>
      </c>
      <c r="E317" s="16">
        <f t="shared" si="69"/>
        <v>1</v>
      </c>
      <c r="F317" s="16">
        <f t="shared" si="70"/>
        <v>1</v>
      </c>
      <c r="G317" s="16">
        <f t="shared" si="71"/>
        <v>0.99999999999999989</v>
      </c>
      <c r="H317" s="16">
        <f t="shared" si="72"/>
        <v>1</v>
      </c>
      <c r="I317" s="16">
        <f t="shared" si="73"/>
        <v>1</v>
      </c>
      <c r="J317" s="16">
        <f t="shared" si="74"/>
        <v>1</v>
      </c>
      <c r="K317" s="16">
        <f t="shared" si="75"/>
        <v>1</v>
      </c>
      <c r="L317" s="16">
        <f t="shared" si="76"/>
        <v>1</v>
      </c>
      <c r="M317" s="16">
        <f t="shared" si="77"/>
        <v>1</v>
      </c>
      <c r="N317" s="16">
        <f t="shared" si="78"/>
        <v>1</v>
      </c>
      <c r="O317" s="16">
        <f t="shared" si="79"/>
        <v>0.99999999999999989</v>
      </c>
      <c r="P317" s="16">
        <f t="shared" si="80"/>
        <v>1</v>
      </c>
      <c r="Q317" s="16">
        <f t="shared" si="81"/>
        <v>1</v>
      </c>
      <c r="R317" s="16">
        <f t="shared" si="82"/>
        <v>1</v>
      </c>
      <c r="S317" s="16">
        <f t="shared" si="83"/>
        <v>1</v>
      </c>
      <c r="T317" s="16">
        <f t="shared" si="84"/>
        <v>1</v>
      </c>
      <c r="U317" s="16">
        <f t="shared" si="85"/>
        <v>1</v>
      </c>
      <c r="V317" s="16">
        <f t="shared" si="86"/>
        <v>1</v>
      </c>
    </row>
    <row r="318" spans="2:22" x14ac:dyDescent="0.35">
      <c r="B318" s="16">
        <f t="shared" si="66"/>
        <v>1</v>
      </c>
      <c r="C318" s="16">
        <f t="shared" si="67"/>
        <v>1</v>
      </c>
      <c r="D318" s="16">
        <f t="shared" si="68"/>
        <v>1</v>
      </c>
      <c r="E318" s="16">
        <f t="shared" si="69"/>
        <v>1</v>
      </c>
      <c r="F318" s="16">
        <f t="shared" si="70"/>
        <v>1</v>
      </c>
      <c r="G318" s="16">
        <f t="shared" si="71"/>
        <v>0.99999999999999989</v>
      </c>
      <c r="H318" s="16">
        <f t="shared" si="72"/>
        <v>1</v>
      </c>
      <c r="I318" s="16">
        <f t="shared" si="73"/>
        <v>1</v>
      </c>
      <c r="J318" s="16">
        <f t="shared" si="74"/>
        <v>1</v>
      </c>
      <c r="K318" s="16">
        <f t="shared" si="75"/>
        <v>1</v>
      </c>
      <c r="L318" s="16">
        <f t="shared" si="76"/>
        <v>1</v>
      </c>
      <c r="M318" s="16">
        <f t="shared" si="77"/>
        <v>1</v>
      </c>
      <c r="N318" s="16">
        <f t="shared" si="78"/>
        <v>1</v>
      </c>
      <c r="O318" s="16">
        <f t="shared" si="79"/>
        <v>0.99999999999999989</v>
      </c>
      <c r="P318" s="16">
        <f t="shared" si="80"/>
        <v>1</v>
      </c>
      <c r="Q318" s="16">
        <f t="shared" si="81"/>
        <v>1</v>
      </c>
      <c r="R318" s="16">
        <f t="shared" si="82"/>
        <v>1</v>
      </c>
      <c r="S318" s="16">
        <f t="shared" si="83"/>
        <v>1</v>
      </c>
      <c r="T318" s="16">
        <f t="shared" si="84"/>
        <v>1</v>
      </c>
      <c r="U318" s="16">
        <f t="shared" si="85"/>
        <v>1</v>
      </c>
      <c r="V318" s="16">
        <f t="shared" si="86"/>
        <v>1</v>
      </c>
    </row>
    <row r="320" spans="2:22" x14ac:dyDescent="0.35">
      <c r="B320" s="17" t="str">
        <f t="shared" ref="B320:B351" si="87">IF($B$2, B12, B11 / $B$8 &amp; REPT( " ", $B$5 ))</f>
        <v xml:space="preserve">5.9          </v>
      </c>
      <c r="C320" s="17" t="str">
        <f t="shared" ref="C320:C351" si="88">IF($C$2, C12, C11 / $C$8 &amp; REPT( " ", $C$5 ))</f>
        <v xml:space="preserve">5.5          </v>
      </c>
      <c r="D320" s="17" t="str">
        <f t="shared" ref="D320:D351" si="89">IF($D$2, D12, D11 / $D$8 &amp; REPT( " ", $D$5 ))</f>
        <v xml:space="preserve">5          </v>
      </c>
      <c r="E320" s="17" t="str">
        <f t="shared" ref="E320:E351" si="90">IF($E$2, E12, E11 / $E$8 &amp; REPT( " ", $E$5 ))</f>
        <v xml:space="preserve">5          </v>
      </c>
      <c r="F320" s="17" t="str">
        <f t="shared" ref="F320:F351" si="91">IF($F$2, F12, F11 / $F$8 &amp; REPT( " ", $F$5 ))</f>
        <v xml:space="preserve">0          </v>
      </c>
      <c r="G320" s="17" t="str">
        <f t="shared" ref="G320:G351" si="92">IF($G$2, G12, G11 / $G$8 &amp; REPT( " ", $G$5 ))</f>
        <v xml:space="preserve">0          </v>
      </c>
      <c r="H320" s="17" t="str">
        <f t="shared" ref="H320:H351" si="93">IF($H$2, H12, H11 / $H$8 &amp; REPT( " ", $H$5 ))</f>
        <v xml:space="preserve">0          </v>
      </c>
      <c r="I320" s="17" t="str">
        <f t="shared" ref="I320:I351" si="94">IF($I$2, I12, I11 / $I$8 &amp; REPT( " ", $I$5 ))</f>
        <v xml:space="preserve">0          </v>
      </c>
      <c r="J320" s="17" t="str">
        <f t="shared" ref="J320:J351" si="95">IF($J$2, J12, J11 / $J$8 &amp; REPT( " ", $J$5 ))</f>
        <v xml:space="preserve">29          </v>
      </c>
      <c r="K320" s="17" t="str">
        <f t="shared" ref="K320:K351" si="96">IF($K$2, K12, K11 / $K$8 &amp; REPT( " ", $K$5 ))</f>
        <v xml:space="preserve">9          </v>
      </c>
      <c r="L320" s="17" t="str">
        <f t="shared" ref="L320:L351" si="97">IF($L$2, L12, L11 / $L$8 &amp; REPT( " ", $L$5 ))</f>
        <v xml:space="preserve">19          </v>
      </c>
      <c r="M320" s="17" t="str">
        <f t="shared" ref="M320:M351" si="98">IF($M$2, M12, M11 / $M$8 &amp; REPT( " ", $M$5 ))</f>
        <v xml:space="preserve">10          </v>
      </c>
      <c r="N320" s="17" t="str">
        <f t="shared" ref="N320:N351" si="99">IF($N$2, N12, N11 / $N$8 &amp; REPT( " ", $N$5 ))</f>
        <v xml:space="preserve">12.9          </v>
      </c>
      <c r="O320" s="17" t="str">
        <f t="shared" ref="O320:O351" si="100">IF($O$2, O12, O11 / $O$8 &amp; REPT( " ", $O$5 ))</f>
        <v xml:space="preserve">10.7          </v>
      </c>
      <c r="P320" s="17" t="str">
        <f t="shared" ref="P320:P351" si="101">IF($P$2, P12, P11 / $P$8 &amp; REPT( " ", $P$5 ))</f>
        <v xml:space="preserve">27.8          </v>
      </c>
      <c r="Q320" s="17" t="str">
        <f t="shared" ref="Q320:Q351" si="102">IF($Q$2, Q12, Q11 / $Q$8 &amp; REPT( " ", $Q$5 ))</f>
        <v xml:space="preserve">0          </v>
      </c>
      <c r="R320" s="17" t="str">
        <f t="shared" ref="R320:R351" si="103">IF($R$2, R12, R11 / $R$8 &amp; REPT( " ", $R$5 ))</f>
        <v xml:space="preserve">2          </v>
      </c>
      <c r="S320" s="17" t="str">
        <f t="shared" ref="S320:S351" si="104">IF($S$2, S12, S11 / $S$8 &amp; REPT( " ", $S$5 ))</f>
        <v xml:space="preserve">8          </v>
      </c>
      <c r="T320" s="17" t="str">
        <f t="shared" ref="T320:T351" si="105">IF($T$2, T12, T11 / $T$8 &amp; REPT( " ", $T$5 ))</f>
        <v xml:space="preserve">64          </v>
      </c>
      <c r="U320" s="17" t="str">
        <f t="shared" ref="U320:U351" si="106">IF($U$2, U12, U11 / $U$8 &amp; REPT( " ", $U$5 ))</f>
        <v xml:space="preserve">57          </v>
      </c>
      <c r="V320" s="17" t="str">
        <f t="shared" ref="V320:V351" si="107">IF($V$2, V12, V11 / $V$8 &amp; REPT( " ", $V$5 ))</f>
        <v xml:space="preserve">168          </v>
      </c>
    </row>
    <row r="321" spans="2:22" x14ac:dyDescent="0.35">
      <c r="B321" s="17" t="str">
        <f t="shared" si="87"/>
        <v xml:space="preserve">7.3          </v>
      </c>
      <c r="C321" s="17" t="str">
        <f t="shared" si="88"/>
        <v xml:space="preserve">6.3          </v>
      </c>
      <c r="D321" s="17" t="str">
        <f t="shared" si="89"/>
        <v xml:space="preserve">6          </v>
      </c>
      <c r="E321" s="17" t="str">
        <f t="shared" si="90"/>
        <v xml:space="preserve">5.5          </v>
      </c>
      <c r="F321" s="17" t="str">
        <f t="shared" si="91"/>
        <v xml:space="preserve">1.3          </v>
      </c>
      <c r="G321" s="17" t="str">
        <f t="shared" si="92"/>
        <v xml:space="preserve">1          </v>
      </c>
      <c r="H321" s="17" t="str">
        <f t="shared" si="93"/>
        <v xml:space="preserve">1.4          </v>
      </c>
      <c r="I321" s="17" t="str">
        <f t="shared" si="94"/>
        <v xml:space="preserve">1.2          </v>
      </c>
      <c r="J321" s="17" t="str">
        <f t="shared" si="95"/>
        <v xml:space="preserve">80          </v>
      </c>
      <c r="K321" s="17" t="str">
        <f t="shared" si="96"/>
        <v xml:space="preserve">20          </v>
      </c>
      <c r="L321" s="17" t="str">
        <f t="shared" si="97"/>
        <v xml:space="preserve">51          </v>
      </c>
      <c r="M321" s="17" t="str">
        <f t="shared" si="98"/>
        <v xml:space="preserve">36          </v>
      </c>
      <c r="N321" s="17" t="str">
        <f t="shared" si="99"/>
        <v xml:space="preserve">14.4          </v>
      </c>
      <c r="O321" s="17" t="str">
        <f t="shared" si="100"/>
        <v xml:space="preserve">11.9          </v>
      </c>
      <c r="P321" s="17" t="str">
        <f t="shared" si="101"/>
        <v xml:space="preserve">29.7          </v>
      </c>
      <c r="Q321" s="17" t="str">
        <f t="shared" si="102"/>
        <v xml:space="preserve">1.9          </v>
      </c>
      <c r="R321" s="17" t="str">
        <f t="shared" si="103"/>
        <v xml:space="preserve">3.9          </v>
      </c>
      <c r="S321" s="17" t="str">
        <f t="shared" si="104"/>
        <v xml:space="preserve">10.7          </v>
      </c>
      <c r="T321" s="17" t="str">
        <f t="shared" si="105"/>
        <v xml:space="preserve">114          </v>
      </c>
      <c r="U321" s="17" t="str">
        <f t="shared" si="106"/>
        <v xml:space="preserve">90          </v>
      </c>
      <c r="V321" s="17" t="str">
        <f t="shared" si="107"/>
        <v xml:space="preserve">215          </v>
      </c>
    </row>
    <row r="322" spans="2:22" x14ac:dyDescent="0.35">
      <c r="B322" s="17" t="str">
        <f t="shared" si="87"/>
        <v xml:space="preserve">8.7          </v>
      </c>
      <c r="C322" s="17" t="str">
        <f t="shared" si="88"/>
        <v xml:space="preserve">7.1          </v>
      </c>
      <c r="D322" s="17" t="str">
        <f t="shared" si="89"/>
        <v xml:space="preserve">7          </v>
      </c>
      <c r="E322" s="17" t="str">
        <f t="shared" si="90"/>
        <v xml:space="preserve">6          </v>
      </c>
      <c r="F322" s="17" t="str">
        <f t="shared" si="91"/>
        <v xml:space="preserve">2.6          </v>
      </c>
      <c r="G322" s="17" t="str">
        <f t="shared" si="92"/>
        <v xml:space="preserve">2          </v>
      </c>
      <c r="H322" s="17" t="str">
        <f t="shared" si="93"/>
        <v xml:space="preserve">2.8          </v>
      </c>
      <c r="I322" s="17" t="str">
        <f t="shared" si="94"/>
        <v xml:space="preserve">2.4          </v>
      </c>
      <c r="J322" s="17" t="str">
        <f t="shared" si="95"/>
        <v xml:space="preserve">131          </v>
      </c>
      <c r="K322" s="17" t="str">
        <f t="shared" si="96"/>
        <v xml:space="preserve">31          </v>
      </c>
      <c r="L322" s="17" t="str">
        <f t="shared" si="97"/>
        <v xml:space="preserve">83          </v>
      </c>
      <c r="M322" s="17" t="str">
        <f t="shared" si="98"/>
        <v xml:space="preserve">62          </v>
      </c>
      <c r="N322" s="17" t="str">
        <f t="shared" si="99"/>
        <v xml:space="preserve">15.9          </v>
      </c>
      <c r="O322" s="17" t="str">
        <f t="shared" si="100"/>
        <v xml:space="preserve">13.1          </v>
      </c>
      <c r="P322" s="17" t="str">
        <f t="shared" si="101"/>
        <v xml:space="preserve">31.6          </v>
      </c>
      <c r="Q322" s="17" t="str">
        <f t="shared" si="102"/>
        <v xml:space="preserve">3.8          </v>
      </c>
      <c r="R322" s="17" t="str">
        <f t="shared" si="103"/>
        <v xml:space="preserve">5.8          </v>
      </c>
      <c r="S322" s="17" t="str">
        <f t="shared" si="104"/>
        <v xml:space="preserve">13.4          </v>
      </c>
      <c r="T322" s="17" t="str">
        <f t="shared" si="105"/>
        <v xml:space="preserve">164          </v>
      </c>
      <c r="U322" s="17" t="str">
        <f t="shared" si="106"/>
        <v xml:space="preserve">123          </v>
      </c>
      <c r="V322" s="17" t="str">
        <f t="shared" si="107"/>
        <v xml:space="preserve">262          </v>
      </c>
    </row>
    <row r="323" spans="2:22" x14ac:dyDescent="0.35">
      <c r="B323" s="17" t="str">
        <f t="shared" si="87"/>
        <v xml:space="preserve">10.1          </v>
      </c>
      <c r="C323" s="17" t="str">
        <f t="shared" si="88"/>
        <v xml:space="preserve">7.9          </v>
      </c>
      <c r="D323" s="17" t="str">
        <f t="shared" si="89"/>
        <v xml:space="preserve">8          </v>
      </c>
      <c r="E323" s="17" t="str">
        <f t="shared" si="90"/>
        <v xml:space="preserve">6.5          </v>
      </c>
      <c r="F323" s="17" t="str">
        <f t="shared" si="91"/>
        <v xml:space="preserve">3.9          </v>
      </c>
      <c r="G323" s="17" t="str">
        <f t="shared" si="92"/>
        <v xml:space="preserve">3          </v>
      </c>
      <c r="H323" s="17" t="str">
        <f t="shared" si="93"/>
        <v xml:space="preserve">4.2          </v>
      </c>
      <c r="I323" s="17" t="str">
        <f t="shared" si="94"/>
        <v xml:space="preserve">3.6          </v>
      </c>
      <c r="J323" s="17" t="str">
        <f t="shared" si="95"/>
        <v xml:space="preserve">182          </v>
      </c>
      <c r="K323" s="17" t="str">
        <f t="shared" si="96"/>
        <v xml:space="preserve">42          </v>
      </c>
      <c r="L323" s="17" t="str">
        <f t="shared" si="97"/>
        <v xml:space="preserve">115          </v>
      </c>
      <c r="M323" s="17" t="str">
        <f t="shared" si="98"/>
        <v xml:space="preserve">88          </v>
      </c>
      <c r="N323" s="17" t="str">
        <f t="shared" si="99"/>
        <v xml:space="preserve">17.4          </v>
      </c>
      <c r="O323" s="17" t="str">
        <f t="shared" si="100"/>
        <v xml:space="preserve">14.3          </v>
      </c>
      <c r="P323" s="17" t="str">
        <f t="shared" si="101"/>
        <v xml:space="preserve">33.5          </v>
      </c>
      <c r="Q323" s="17" t="str">
        <f t="shared" si="102"/>
        <v xml:space="preserve">5.7          </v>
      </c>
      <c r="R323" s="17" t="str">
        <f t="shared" si="103"/>
        <v xml:space="preserve">7.7          </v>
      </c>
      <c r="S323" s="17" t="str">
        <f t="shared" si="104"/>
        <v xml:space="preserve">16.1          </v>
      </c>
      <c r="T323" s="17" t="str">
        <f t="shared" si="105"/>
        <v xml:space="preserve">214          </v>
      </c>
      <c r="U323" s="17" t="str">
        <f t="shared" si="106"/>
        <v xml:space="preserve">156          </v>
      </c>
      <c r="V323" s="17" t="str">
        <f t="shared" si="107"/>
        <v xml:space="preserve">309          </v>
      </c>
    </row>
    <row r="324" spans="2:22" x14ac:dyDescent="0.35">
      <c r="B324" s="17" t="str">
        <f t="shared" si="87"/>
        <v xml:space="preserve">11.5          </v>
      </c>
      <c r="C324" s="17" t="str">
        <f t="shared" si="88"/>
        <v xml:space="preserve">8.7          </v>
      </c>
      <c r="D324" s="17" t="str">
        <f t="shared" si="89"/>
        <v xml:space="preserve">9          </v>
      </c>
      <c r="E324" s="17" t="str">
        <f t="shared" si="90"/>
        <v xml:space="preserve">7          </v>
      </c>
      <c r="F324" s="17" t="str">
        <f t="shared" si="91"/>
        <v xml:space="preserve">5.2          </v>
      </c>
      <c r="G324" s="17" t="str">
        <f t="shared" si="92"/>
        <v xml:space="preserve">4          </v>
      </c>
      <c r="H324" s="17" t="str">
        <f t="shared" si="93"/>
        <v xml:space="preserve">5.6          </v>
      </c>
      <c r="I324" s="17" t="str">
        <f t="shared" si="94"/>
        <v xml:space="preserve">4.8          </v>
      </c>
      <c r="J324" s="17" t="str">
        <f t="shared" si="95"/>
        <v xml:space="preserve">233          </v>
      </c>
      <c r="K324" s="17" t="str">
        <f t="shared" si="96"/>
        <v xml:space="preserve">53          </v>
      </c>
      <c r="L324" s="17" t="str">
        <f t="shared" si="97"/>
        <v xml:space="preserve">147          </v>
      </c>
      <c r="M324" s="17" t="str">
        <f t="shared" si="98"/>
        <v xml:space="preserve">114          </v>
      </c>
      <c r="N324" s="17" t="str">
        <f t="shared" si="99"/>
        <v xml:space="preserve">18.9          </v>
      </c>
      <c r="O324" s="17" t="str">
        <f t="shared" si="100"/>
        <v xml:space="preserve">15.5          </v>
      </c>
      <c r="P324" s="17" t="str">
        <f t="shared" si="101"/>
        <v xml:space="preserve">35.4          </v>
      </c>
      <c r="Q324" s="17" t="str">
        <f t="shared" si="102"/>
        <v xml:space="preserve">7.6          </v>
      </c>
      <c r="R324" s="17" t="str">
        <f t="shared" si="103"/>
        <v xml:space="preserve">9.6          </v>
      </c>
      <c r="S324" s="17" t="str">
        <f t="shared" si="104"/>
        <v xml:space="preserve">18.8          </v>
      </c>
      <c r="T324" s="17" t="str">
        <f t="shared" si="105"/>
        <v xml:space="preserve">264          </v>
      </c>
      <c r="U324" s="17" t="str">
        <f t="shared" si="106"/>
        <v xml:space="preserve">189          </v>
      </c>
      <c r="V324" s="17" t="str">
        <f t="shared" si="107"/>
        <v xml:space="preserve">356          </v>
      </c>
    </row>
    <row r="325" spans="2:22" x14ac:dyDescent="0.35">
      <c r="B325" s="17" t="str">
        <f t="shared" si="87"/>
        <v xml:space="preserve">12.9          </v>
      </c>
      <c r="C325" s="17" t="str">
        <f t="shared" si="88"/>
        <v xml:space="preserve">9.5          </v>
      </c>
      <c r="D325" s="17" t="str">
        <f t="shared" si="89"/>
        <v xml:space="preserve">10          </v>
      </c>
      <c r="E325" s="17" t="str">
        <f t="shared" si="90"/>
        <v xml:space="preserve">7.5          </v>
      </c>
      <c r="F325" s="17" t="str">
        <f t="shared" si="91"/>
        <v xml:space="preserve">6.5          </v>
      </c>
      <c r="G325" s="17" t="str">
        <f t="shared" si="92"/>
        <v xml:space="preserve">5          </v>
      </c>
      <c r="H325" s="17" t="str">
        <f t="shared" si="93"/>
        <v xml:space="preserve">7          </v>
      </c>
      <c r="I325" s="17" t="str">
        <f t="shared" si="94"/>
        <v xml:space="preserve">6          </v>
      </c>
      <c r="J325" s="17" t="str">
        <f t="shared" si="95"/>
        <v xml:space="preserve">284          </v>
      </c>
      <c r="K325" s="17" t="str">
        <f t="shared" si="96"/>
        <v xml:space="preserve">64          </v>
      </c>
      <c r="L325" s="17" t="str">
        <f t="shared" si="97"/>
        <v xml:space="preserve">179          </v>
      </c>
      <c r="M325" s="17" t="str">
        <f t="shared" si="98"/>
        <v xml:space="preserve">140          </v>
      </c>
      <c r="N325" s="17" t="str">
        <f t="shared" si="99"/>
        <v xml:space="preserve">20.4          </v>
      </c>
      <c r="O325" s="17" t="str">
        <f t="shared" si="100"/>
        <v xml:space="preserve">16.7          </v>
      </c>
      <c r="P325" s="17" t="str">
        <f t="shared" si="101"/>
        <v xml:space="preserve">37.3          </v>
      </c>
      <c r="Q325" s="17" t="str">
        <f t="shared" si="102"/>
        <v xml:space="preserve">9.5          </v>
      </c>
      <c r="R325" s="17" t="str">
        <f t="shared" si="103"/>
        <v xml:space="preserve">11.5          </v>
      </c>
      <c r="S325" s="17" t="str">
        <f t="shared" si="104"/>
        <v xml:space="preserve">21.5          </v>
      </c>
      <c r="T325" s="17" t="str">
        <f t="shared" si="105"/>
        <v xml:space="preserve">314          </v>
      </c>
      <c r="U325" s="17" t="str">
        <f t="shared" si="106"/>
        <v xml:space="preserve">222          </v>
      </c>
      <c r="V325" s="17" t="str">
        <f t="shared" si="107"/>
        <v xml:space="preserve">403          </v>
      </c>
    </row>
    <row r="326" spans="2:22" x14ac:dyDescent="0.35">
      <c r="B326" s="17" t="str">
        <f t="shared" si="87"/>
        <v xml:space="preserve">14.3          </v>
      </c>
      <c r="C326" s="17" t="str">
        <f t="shared" si="88"/>
        <v xml:space="preserve">10.3          </v>
      </c>
      <c r="D326" s="17" t="str">
        <f t="shared" si="89"/>
        <v xml:space="preserve">11          </v>
      </c>
      <c r="E326" s="17" t="str">
        <f t="shared" si="90"/>
        <v xml:space="preserve">8          </v>
      </c>
      <c r="F326" s="17" t="str">
        <f t="shared" si="91"/>
        <v xml:space="preserve">7.8          </v>
      </c>
      <c r="G326" s="17" t="str">
        <f t="shared" si="92"/>
        <v xml:space="preserve">6          </v>
      </c>
      <c r="H326" s="17" t="str">
        <f t="shared" si="93"/>
        <v xml:space="preserve">8.4          </v>
      </c>
      <c r="I326" s="17" t="str">
        <f t="shared" si="94"/>
        <v xml:space="preserve">7.2          </v>
      </c>
      <c r="J326" s="17" t="str">
        <f t="shared" si="95"/>
        <v xml:space="preserve">335          </v>
      </c>
      <c r="K326" s="17" t="str">
        <f t="shared" si="96"/>
        <v xml:space="preserve">75          </v>
      </c>
      <c r="L326" s="17" t="str">
        <f t="shared" si="97"/>
        <v xml:space="preserve">211          </v>
      </c>
      <c r="M326" s="17" t="str">
        <f t="shared" si="98"/>
        <v xml:space="preserve">166          </v>
      </c>
      <c r="N326" s="17" t="str">
        <f t="shared" si="99"/>
        <v xml:space="preserve">21.9          </v>
      </c>
      <c r="O326" s="17" t="str">
        <f t="shared" si="100"/>
        <v xml:space="preserve">17.9          </v>
      </c>
      <c r="P326" s="17" t="str">
        <f t="shared" si="101"/>
        <v xml:space="preserve">39.2          </v>
      </c>
      <c r="Q326" s="17" t="str">
        <f t="shared" si="102"/>
        <v xml:space="preserve">11.4          </v>
      </c>
      <c r="R326" s="17" t="str">
        <f t="shared" si="103"/>
        <v xml:space="preserve">13.4          </v>
      </c>
      <c r="S326" s="17" t="str">
        <f t="shared" si="104"/>
        <v xml:space="preserve">24.2          </v>
      </c>
      <c r="T326" s="17" t="str">
        <f t="shared" si="105"/>
        <v xml:space="preserve">364          </v>
      </c>
      <c r="U326" s="17" t="str">
        <f t="shared" si="106"/>
        <v xml:space="preserve">255          </v>
      </c>
      <c r="V326" s="17" t="str">
        <f t="shared" si="107"/>
        <v xml:space="preserve">450          </v>
      </c>
    </row>
    <row r="327" spans="2:22" x14ac:dyDescent="0.35">
      <c r="B327" s="17" t="str">
        <f t="shared" si="87"/>
        <v xml:space="preserve">15.7          </v>
      </c>
      <c r="C327" s="17" t="str">
        <f t="shared" si="88"/>
        <v xml:space="preserve">11.1          </v>
      </c>
      <c r="D327" s="17" t="str">
        <f t="shared" si="89"/>
        <v xml:space="preserve">12          </v>
      </c>
      <c r="E327" s="17" t="str">
        <f t="shared" si="90"/>
        <v xml:space="preserve">8.5          </v>
      </c>
      <c r="F327" s="17" t="str">
        <f t="shared" si="91"/>
        <v xml:space="preserve">9.1          </v>
      </c>
      <c r="G327" s="17" t="str">
        <f t="shared" si="92"/>
        <v xml:space="preserve">7          </v>
      </c>
      <c r="H327" s="17" t="str">
        <f t="shared" si="93"/>
        <v xml:space="preserve">9.8          </v>
      </c>
      <c r="I327" s="17" t="str">
        <f t="shared" si="94"/>
        <v xml:space="preserve">8.4          </v>
      </c>
      <c r="J327" s="17" t="str">
        <f t="shared" si="95"/>
        <v xml:space="preserve">386          </v>
      </c>
      <c r="K327" s="17" t="str">
        <f t="shared" si="96"/>
        <v xml:space="preserve">86          </v>
      </c>
      <c r="L327" s="17" t="str">
        <f t="shared" si="97"/>
        <v xml:space="preserve">243          </v>
      </c>
      <c r="M327" s="17" t="str">
        <f t="shared" si="98"/>
        <v xml:space="preserve">192          </v>
      </c>
      <c r="N327" s="17" t="str">
        <f t="shared" si="99"/>
        <v xml:space="preserve">23.4          </v>
      </c>
      <c r="O327" s="17" t="str">
        <f t="shared" si="100"/>
        <v xml:space="preserve">19.1          </v>
      </c>
      <c r="P327" s="17" t="str">
        <f t="shared" si="101"/>
        <v xml:space="preserve">41.1          </v>
      </c>
      <c r="Q327" s="17" t="str">
        <f t="shared" si="102"/>
        <v xml:space="preserve">13.3          </v>
      </c>
      <c r="R327" s="17" t="str">
        <f t="shared" si="103"/>
        <v xml:space="preserve">15.3          </v>
      </c>
      <c r="S327" s="17" t="str">
        <f t="shared" si="104"/>
        <v xml:space="preserve">26.9          </v>
      </c>
      <c r="T327" s="17" t="str">
        <f t="shared" si="105"/>
        <v xml:space="preserve">414          </v>
      </c>
      <c r="U327" s="17" t="str">
        <f t="shared" si="106"/>
        <v xml:space="preserve">288          </v>
      </c>
      <c r="V327" s="17" t="str">
        <f t="shared" si="107"/>
        <v xml:space="preserve">497          </v>
      </c>
    </row>
    <row r="328" spans="2:22" x14ac:dyDescent="0.35">
      <c r="B328" s="17" t="str">
        <f t="shared" si="87"/>
        <v xml:space="preserve">17.1          </v>
      </c>
      <c r="C328" s="17" t="str">
        <f t="shared" si="88"/>
        <v xml:space="preserve">11.9          </v>
      </c>
      <c r="D328" s="17" t="str">
        <f t="shared" si="89"/>
        <v xml:space="preserve">13          </v>
      </c>
      <c r="E328" s="17" t="str">
        <f t="shared" si="90"/>
        <v xml:space="preserve">9          </v>
      </c>
      <c r="F328" s="17" t="str">
        <f t="shared" si="91"/>
        <v xml:space="preserve">10.4          </v>
      </c>
      <c r="G328" s="17" t="str">
        <f t="shared" si="92"/>
        <v xml:space="preserve">8          </v>
      </c>
      <c r="H328" s="17" t="str">
        <f t="shared" si="93"/>
        <v xml:space="preserve">11.2          </v>
      </c>
      <c r="I328" s="17" t="str">
        <f t="shared" si="94"/>
        <v xml:space="preserve">9.6          </v>
      </c>
      <c r="J328" s="17" t="str">
        <f t="shared" si="95"/>
        <v xml:space="preserve">437          </v>
      </c>
      <c r="K328" s="17" t="str">
        <f t="shared" si="96"/>
        <v xml:space="preserve">97          </v>
      </c>
      <c r="L328" s="17" t="str">
        <f t="shared" si="97"/>
        <v xml:space="preserve">275          </v>
      </c>
      <c r="M328" s="17" t="str">
        <f t="shared" si="98"/>
        <v xml:space="preserve">218          </v>
      </c>
      <c r="N328" s="17" t="str">
        <f t="shared" si="99"/>
        <v xml:space="preserve">24.9          </v>
      </c>
      <c r="O328" s="17" t="str">
        <f t="shared" si="100"/>
        <v xml:space="preserve">20.3          </v>
      </c>
      <c r="P328" s="17" t="str">
        <f t="shared" si="101"/>
        <v xml:space="preserve">43          </v>
      </c>
      <c r="Q328" s="17" t="str">
        <f t="shared" si="102"/>
        <v xml:space="preserve">15.2          </v>
      </c>
      <c r="R328" s="17" t="str">
        <f t="shared" si="103"/>
        <v xml:space="preserve">17.2          </v>
      </c>
      <c r="S328" s="17" t="str">
        <f t="shared" si="104"/>
        <v xml:space="preserve">29.6          </v>
      </c>
      <c r="T328" s="17" t="str">
        <f t="shared" si="105"/>
        <v xml:space="preserve">464          </v>
      </c>
      <c r="U328" s="17" t="str">
        <f t="shared" si="106"/>
        <v xml:space="preserve">321          </v>
      </c>
      <c r="V328" s="17" t="str">
        <f t="shared" si="107"/>
        <v xml:space="preserve">544          </v>
      </c>
    </row>
    <row r="329" spans="2:22" x14ac:dyDescent="0.35">
      <c r="B329" s="17" t="str">
        <f t="shared" si="87"/>
        <v xml:space="preserve">18.5          </v>
      </c>
      <c r="C329" s="17" t="str">
        <f t="shared" si="88"/>
        <v xml:space="preserve">12.7          </v>
      </c>
      <c r="D329" s="17" t="str">
        <f t="shared" si="89"/>
        <v xml:space="preserve">14          </v>
      </c>
      <c r="E329" s="17" t="str">
        <f t="shared" si="90"/>
        <v xml:space="preserve">9.5          </v>
      </c>
      <c r="F329" s="17" t="str">
        <f t="shared" si="91"/>
        <v xml:space="preserve">11.7          </v>
      </c>
      <c r="G329" s="17" t="str">
        <f t="shared" si="92"/>
        <v xml:space="preserve">9          </v>
      </c>
      <c r="H329" s="17" t="str">
        <f t="shared" si="93"/>
        <v xml:space="preserve">12.6          </v>
      </c>
      <c r="I329" s="17" t="str">
        <f t="shared" si="94"/>
        <v xml:space="preserve">10.8          </v>
      </c>
      <c r="J329" s="17" t="str">
        <f t="shared" si="95"/>
        <v xml:space="preserve">488          </v>
      </c>
      <c r="K329" s="17" t="str">
        <f t="shared" si="96"/>
        <v xml:space="preserve">108          </v>
      </c>
      <c r="L329" s="17" t="str">
        <f t="shared" si="97"/>
        <v xml:space="preserve">307          </v>
      </c>
      <c r="M329" s="17" t="str">
        <f t="shared" si="98"/>
        <v xml:space="preserve">244          </v>
      </c>
      <c r="N329" s="17" t="str">
        <f t="shared" si="99"/>
        <v xml:space="preserve">26.4          </v>
      </c>
      <c r="O329" s="17" t="str">
        <f t="shared" si="100"/>
        <v xml:space="preserve">21.5          </v>
      </c>
      <c r="P329" s="17" t="str">
        <f t="shared" si="101"/>
        <v xml:space="preserve">44.9          </v>
      </c>
      <c r="Q329" s="17" t="str">
        <f t="shared" si="102"/>
        <v xml:space="preserve">17.1          </v>
      </c>
      <c r="R329" s="17" t="str">
        <f t="shared" si="103"/>
        <v xml:space="preserve">19.1          </v>
      </c>
      <c r="S329" s="17" t="str">
        <f t="shared" si="104"/>
        <v xml:space="preserve">32.3          </v>
      </c>
      <c r="T329" s="17" t="str">
        <f t="shared" si="105"/>
        <v xml:space="preserve">514          </v>
      </c>
      <c r="U329" s="17" t="str">
        <f t="shared" si="106"/>
        <v xml:space="preserve">354          </v>
      </c>
      <c r="V329" s="17" t="str">
        <f t="shared" si="107"/>
        <v xml:space="preserve">591          </v>
      </c>
    </row>
    <row r="330" spans="2:22" x14ac:dyDescent="0.35">
      <c r="B330" s="17" t="str">
        <f t="shared" si="87"/>
        <v xml:space="preserve">19.9          </v>
      </c>
      <c r="C330" s="17" t="str">
        <f t="shared" si="88"/>
        <v xml:space="preserve">13.5          </v>
      </c>
      <c r="D330" s="17" t="str">
        <f t="shared" si="89"/>
        <v xml:space="preserve">15          </v>
      </c>
      <c r="E330" s="17" t="str">
        <f t="shared" si="90"/>
        <v xml:space="preserve">10          </v>
      </c>
      <c r="F330" s="17" t="str">
        <f t="shared" si="91"/>
        <v xml:space="preserve">13          </v>
      </c>
      <c r="G330" s="17" t="str">
        <f t="shared" si="92"/>
        <v xml:space="preserve">10          </v>
      </c>
      <c r="H330" s="17" t="str">
        <f t="shared" si="93"/>
        <v xml:space="preserve">14          </v>
      </c>
      <c r="I330" s="17" t="str">
        <f t="shared" si="94"/>
        <v xml:space="preserve">12          </v>
      </c>
      <c r="J330" s="17" t="str">
        <f t="shared" si="95"/>
        <v xml:space="preserve">539          </v>
      </c>
      <c r="K330" s="17" t="str">
        <f t="shared" si="96"/>
        <v xml:space="preserve">119          </v>
      </c>
      <c r="L330" s="17" t="str">
        <f t="shared" si="97"/>
        <v xml:space="preserve">339          </v>
      </c>
      <c r="M330" s="17" t="str">
        <f t="shared" si="98"/>
        <v xml:space="preserve">270          </v>
      </c>
      <c r="N330" s="17" t="str">
        <f t="shared" si="99"/>
        <v xml:space="preserve">27.9          </v>
      </c>
      <c r="O330" s="17" t="str">
        <f t="shared" si="100"/>
        <v xml:space="preserve">22.7          </v>
      </c>
      <c r="P330" s="17" t="str">
        <f t="shared" si="101"/>
        <v xml:space="preserve">46.8          </v>
      </c>
      <c r="Q330" s="17" t="str">
        <f t="shared" si="102"/>
        <v xml:space="preserve">19          </v>
      </c>
      <c r="R330" s="17" t="str">
        <f t="shared" si="103"/>
        <v xml:space="preserve">21          </v>
      </c>
      <c r="S330" s="17" t="str">
        <f t="shared" si="104"/>
        <v xml:space="preserve">35          </v>
      </c>
      <c r="T330" s="17" t="str">
        <f t="shared" si="105"/>
        <v xml:space="preserve">564          </v>
      </c>
      <c r="U330" s="17" t="str">
        <f t="shared" si="106"/>
        <v xml:space="preserve">387          </v>
      </c>
      <c r="V330" s="17" t="str">
        <f t="shared" si="107"/>
        <v xml:space="preserve">638          </v>
      </c>
    </row>
    <row r="331" spans="2:22" x14ac:dyDescent="0.35">
      <c r="B331" s="17" t="str">
        <f t="shared" si="87"/>
        <v xml:space="preserve">21.3          </v>
      </c>
      <c r="C331" s="17" t="str">
        <f t="shared" si="88"/>
        <v xml:space="preserve">14.3          </v>
      </c>
      <c r="D331" s="17" t="str">
        <f t="shared" si="89"/>
        <v xml:space="preserve">16          </v>
      </c>
      <c r="E331" s="17" t="str">
        <f t="shared" si="90"/>
        <v xml:space="preserve">10.5          </v>
      </c>
      <c r="F331" s="17" t="str">
        <f t="shared" si="91"/>
        <v xml:space="preserve">14.3          </v>
      </c>
      <c r="G331" s="17" t="str">
        <f t="shared" si="92"/>
        <v xml:space="preserve">11          </v>
      </c>
      <c r="H331" s="17" t="str">
        <f t="shared" si="93"/>
        <v xml:space="preserve">15.4          </v>
      </c>
      <c r="I331" s="17" t="str">
        <f t="shared" si="94"/>
        <v xml:space="preserve">13.2          </v>
      </c>
      <c r="J331" s="17" t="str">
        <f t="shared" si="95"/>
        <v xml:space="preserve">590          </v>
      </c>
      <c r="K331" s="17" t="str">
        <f t="shared" si="96"/>
        <v xml:space="preserve">130          </v>
      </c>
      <c r="L331" s="17" t="str">
        <f t="shared" si="97"/>
        <v xml:space="preserve">371          </v>
      </c>
      <c r="M331" s="17" t="str">
        <f t="shared" si="98"/>
        <v xml:space="preserve">296          </v>
      </c>
      <c r="N331" s="17" t="str">
        <f t="shared" si="99"/>
        <v xml:space="preserve">29.4          </v>
      </c>
      <c r="O331" s="17" t="str">
        <f t="shared" si="100"/>
        <v xml:space="preserve">23.9          </v>
      </c>
      <c r="P331" s="17" t="str">
        <f t="shared" si="101"/>
        <v xml:space="preserve">48.7          </v>
      </c>
      <c r="Q331" s="17" t="str">
        <f t="shared" si="102"/>
        <v xml:space="preserve">20.9          </v>
      </c>
      <c r="R331" s="17" t="str">
        <f t="shared" si="103"/>
        <v xml:space="preserve">22.9          </v>
      </c>
      <c r="S331" s="17" t="str">
        <f t="shared" si="104"/>
        <v xml:space="preserve">37.7          </v>
      </c>
      <c r="T331" s="17" t="str">
        <f t="shared" si="105"/>
        <v xml:space="preserve">614          </v>
      </c>
      <c r="U331" s="17" t="str">
        <f t="shared" si="106"/>
        <v xml:space="preserve">420          </v>
      </c>
      <c r="V331" s="17" t="str">
        <f t="shared" si="107"/>
        <v xml:space="preserve">685          </v>
      </c>
    </row>
    <row r="332" spans="2:22" x14ac:dyDescent="0.35">
      <c r="B332" s="17" t="str">
        <f t="shared" si="87"/>
        <v xml:space="preserve">22.7          </v>
      </c>
      <c r="C332" s="17" t="str">
        <f t="shared" si="88"/>
        <v xml:space="preserve">15.1          </v>
      </c>
      <c r="D332" s="17" t="str">
        <f t="shared" si="89"/>
        <v xml:space="preserve">17          </v>
      </c>
      <c r="E332" s="17" t="str">
        <f t="shared" si="90"/>
        <v xml:space="preserve">11          </v>
      </c>
      <c r="F332" s="17" t="str">
        <f t="shared" si="91"/>
        <v xml:space="preserve">15.6          </v>
      </c>
      <c r="G332" s="17" t="str">
        <f t="shared" si="92"/>
        <v xml:space="preserve">12          </v>
      </c>
      <c r="H332" s="17" t="str">
        <f t="shared" si="93"/>
        <v xml:space="preserve">16.8          </v>
      </c>
      <c r="I332" s="17" t="str">
        <f t="shared" si="94"/>
        <v xml:space="preserve">14.4          </v>
      </c>
      <c r="J332" s="17" t="str">
        <f t="shared" si="95"/>
        <v xml:space="preserve">641          </v>
      </c>
      <c r="K332" s="17" t="str">
        <f t="shared" si="96"/>
        <v xml:space="preserve">141          </v>
      </c>
      <c r="L332" s="17" t="str">
        <f t="shared" si="97"/>
        <v xml:space="preserve">403          </v>
      </c>
      <c r="M332" s="17" t="str">
        <f t="shared" si="98"/>
        <v xml:space="preserve">322          </v>
      </c>
      <c r="N332" s="17" t="str">
        <f t="shared" si="99"/>
        <v xml:space="preserve">30.9          </v>
      </c>
      <c r="O332" s="17" t="str">
        <f t="shared" si="100"/>
        <v xml:space="preserve">25.1          </v>
      </c>
      <c r="P332" s="17" t="str">
        <f t="shared" si="101"/>
        <v xml:space="preserve">50.6          </v>
      </c>
      <c r="Q332" s="17" t="str">
        <f t="shared" si="102"/>
        <v xml:space="preserve">22.8          </v>
      </c>
      <c r="R332" s="17" t="str">
        <f t="shared" si="103"/>
        <v xml:space="preserve">24.8          </v>
      </c>
      <c r="S332" s="17" t="str">
        <f t="shared" si="104"/>
        <v xml:space="preserve">40.4          </v>
      </c>
      <c r="T332" s="17" t="str">
        <f t="shared" si="105"/>
        <v xml:space="preserve">664          </v>
      </c>
      <c r="U332" s="17" t="str">
        <f t="shared" si="106"/>
        <v xml:space="preserve">453          </v>
      </c>
      <c r="V332" s="17" t="str">
        <f t="shared" si="107"/>
        <v xml:space="preserve">732          </v>
      </c>
    </row>
    <row r="333" spans="2:22" x14ac:dyDescent="0.35">
      <c r="B333" s="17" t="str">
        <f t="shared" si="87"/>
        <v xml:space="preserve">24.1          </v>
      </c>
      <c r="C333" s="17" t="str">
        <f t="shared" si="88"/>
        <v xml:space="preserve">15.9          </v>
      </c>
      <c r="D333" s="17" t="str">
        <f t="shared" si="89"/>
        <v xml:space="preserve">18          </v>
      </c>
      <c r="E333" s="17" t="str">
        <f t="shared" si="90"/>
        <v xml:space="preserve">11.5          </v>
      </c>
      <c r="F333" s="17" t="str">
        <f t="shared" si="91"/>
        <v xml:space="preserve">16.9          </v>
      </c>
      <c r="G333" s="17" t="str">
        <f t="shared" si="92"/>
        <v xml:space="preserve">13          </v>
      </c>
      <c r="H333" s="17" t="str">
        <f t="shared" si="93"/>
        <v xml:space="preserve">18.2          </v>
      </c>
      <c r="I333" s="17" t="str">
        <f t="shared" si="94"/>
        <v xml:space="preserve">15.6          </v>
      </c>
      <c r="J333" s="17" t="str">
        <f t="shared" si="95"/>
        <v xml:space="preserve">692          </v>
      </c>
      <c r="K333" s="17" t="str">
        <f t="shared" si="96"/>
        <v xml:space="preserve">152          </v>
      </c>
      <c r="L333" s="17" t="str">
        <f t="shared" si="97"/>
        <v xml:space="preserve">435          </v>
      </c>
      <c r="M333" s="17" t="str">
        <f t="shared" si="98"/>
        <v xml:space="preserve">348          </v>
      </c>
      <c r="N333" s="17" t="str">
        <f t="shared" si="99"/>
        <v xml:space="preserve">32.4          </v>
      </c>
      <c r="O333" s="17" t="str">
        <f t="shared" si="100"/>
        <v xml:space="preserve">26.3          </v>
      </c>
      <c r="P333" s="17" t="str">
        <f t="shared" si="101"/>
        <v xml:space="preserve">52.5          </v>
      </c>
      <c r="Q333" s="17" t="str">
        <f t="shared" si="102"/>
        <v xml:space="preserve">24.7          </v>
      </c>
      <c r="R333" s="17" t="str">
        <f t="shared" si="103"/>
        <v xml:space="preserve">26.7          </v>
      </c>
      <c r="S333" s="17" t="str">
        <f t="shared" si="104"/>
        <v xml:space="preserve">43.1          </v>
      </c>
      <c r="T333" s="17" t="str">
        <f t="shared" si="105"/>
        <v xml:space="preserve">714          </v>
      </c>
      <c r="U333" s="17" t="str">
        <f t="shared" si="106"/>
        <v xml:space="preserve">486          </v>
      </c>
      <c r="V333" s="17" t="str">
        <f t="shared" si="107"/>
        <v xml:space="preserve">779          </v>
      </c>
    </row>
    <row r="334" spans="2:22" x14ac:dyDescent="0.35">
      <c r="B334" s="17" t="str">
        <f t="shared" si="87"/>
        <v xml:space="preserve">25.5          </v>
      </c>
      <c r="C334" s="17" t="str">
        <f t="shared" si="88"/>
        <v xml:space="preserve">16.7          </v>
      </c>
      <c r="D334" s="17" t="str">
        <f t="shared" si="89"/>
        <v xml:space="preserve">19          </v>
      </c>
      <c r="E334" s="17" t="str">
        <f t="shared" si="90"/>
        <v xml:space="preserve">12          </v>
      </c>
      <c r="F334" s="17" t="str">
        <f t="shared" si="91"/>
        <v xml:space="preserve">18.2          </v>
      </c>
      <c r="G334" s="17" t="str">
        <f t="shared" si="92"/>
        <v xml:space="preserve">14          </v>
      </c>
      <c r="H334" s="17" t="str">
        <f t="shared" si="93"/>
        <v xml:space="preserve">19.6          </v>
      </c>
      <c r="I334" s="17" t="str">
        <f t="shared" si="94"/>
        <v xml:space="preserve">16.8          </v>
      </c>
      <c r="J334" s="17" t="str">
        <f t="shared" si="95"/>
        <v xml:space="preserve">743          </v>
      </c>
      <c r="K334" s="17" t="str">
        <f t="shared" si="96"/>
        <v xml:space="preserve">163          </v>
      </c>
      <c r="L334" s="17" t="str">
        <f t="shared" si="97"/>
        <v xml:space="preserve">467          </v>
      </c>
      <c r="M334" s="17" t="str">
        <f t="shared" si="98"/>
        <v xml:space="preserve">374          </v>
      </c>
      <c r="N334" s="17" t="str">
        <f t="shared" si="99"/>
        <v xml:space="preserve">33.9          </v>
      </c>
      <c r="O334" s="17" t="str">
        <f t="shared" si="100"/>
        <v xml:space="preserve">27.5          </v>
      </c>
      <c r="P334" s="17" t="str">
        <f t="shared" si="101"/>
        <v xml:space="preserve">54.4          </v>
      </c>
      <c r="Q334" s="17" t="str">
        <f t="shared" si="102"/>
        <v xml:space="preserve">26.6          </v>
      </c>
      <c r="R334" s="17" t="str">
        <f t="shared" si="103"/>
        <v xml:space="preserve">28.6          </v>
      </c>
      <c r="S334" s="17" t="str">
        <f t="shared" si="104"/>
        <v xml:space="preserve">45.8          </v>
      </c>
      <c r="T334" s="17" t="str">
        <f t="shared" si="105"/>
        <v xml:space="preserve">764          </v>
      </c>
      <c r="U334" s="17" t="str">
        <f t="shared" si="106"/>
        <v xml:space="preserve">519          </v>
      </c>
      <c r="V334" s="17" t="str">
        <f t="shared" si="107"/>
        <v xml:space="preserve">826          </v>
      </c>
    </row>
    <row r="335" spans="2:22" x14ac:dyDescent="0.35">
      <c r="B335" s="17" t="str">
        <f t="shared" si="87"/>
        <v xml:space="preserve">26.9          </v>
      </c>
      <c r="C335" s="17" t="str">
        <f t="shared" si="88"/>
        <v xml:space="preserve">17.5          </v>
      </c>
      <c r="D335" s="17" t="str">
        <f t="shared" si="89"/>
        <v xml:space="preserve">20          </v>
      </c>
      <c r="E335" s="17" t="str">
        <f t="shared" si="90"/>
        <v xml:space="preserve">12.5          </v>
      </c>
      <c r="F335" s="17" t="str">
        <f t="shared" si="91"/>
        <v xml:space="preserve">19.5          </v>
      </c>
      <c r="G335" s="17" t="str">
        <f t="shared" si="92"/>
        <v xml:space="preserve">15          </v>
      </c>
      <c r="H335" s="17" t="str">
        <f t="shared" si="93"/>
        <v xml:space="preserve">21          </v>
      </c>
      <c r="I335" s="17" t="str">
        <f t="shared" si="94"/>
        <v xml:space="preserve">18          </v>
      </c>
      <c r="J335" s="17" t="str">
        <f t="shared" si="95"/>
        <v xml:space="preserve">794          </v>
      </c>
      <c r="K335" s="17" t="str">
        <f t="shared" si="96"/>
        <v xml:space="preserve">174          </v>
      </c>
      <c r="L335" s="17" t="str">
        <f t="shared" si="97"/>
        <v xml:space="preserve">499          </v>
      </c>
      <c r="M335" s="17" t="str">
        <f t="shared" si="98"/>
        <v xml:space="preserve">400          </v>
      </c>
      <c r="N335" s="17" t="str">
        <f t="shared" si="99"/>
        <v xml:space="preserve">35.4          </v>
      </c>
      <c r="O335" s="17" t="str">
        <f t="shared" si="100"/>
        <v xml:space="preserve">28.7          </v>
      </c>
      <c r="P335" s="17" t="str">
        <f t="shared" si="101"/>
        <v xml:space="preserve">56.3          </v>
      </c>
      <c r="Q335" s="17" t="str">
        <f t="shared" si="102"/>
        <v xml:space="preserve">28.5          </v>
      </c>
      <c r="R335" s="17" t="str">
        <f t="shared" si="103"/>
        <v xml:space="preserve">30.5          </v>
      </c>
      <c r="S335" s="17" t="str">
        <f t="shared" si="104"/>
        <v xml:space="preserve">48.5          </v>
      </c>
      <c r="T335" s="17" t="str">
        <f t="shared" si="105"/>
        <v xml:space="preserve">814          </v>
      </c>
      <c r="U335" s="17" t="str">
        <f t="shared" si="106"/>
        <v xml:space="preserve">552          </v>
      </c>
      <c r="V335" s="17" t="str">
        <f t="shared" si="107"/>
        <v xml:space="preserve">873          </v>
      </c>
    </row>
    <row r="336" spans="2:22" x14ac:dyDescent="0.35">
      <c r="B336" s="17" t="str">
        <f t="shared" si="87"/>
        <v xml:space="preserve">28.3          </v>
      </c>
      <c r="C336" s="17" t="str">
        <f t="shared" si="88"/>
        <v xml:space="preserve">18.3          </v>
      </c>
      <c r="D336" s="17" t="str">
        <f t="shared" si="89"/>
        <v xml:space="preserve">21          </v>
      </c>
      <c r="E336" s="17" t="str">
        <f t="shared" si="90"/>
        <v xml:space="preserve">13          </v>
      </c>
      <c r="F336" s="17" t="str">
        <f t="shared" si="91"/>
        <v xml:space="preserve">20.8          </v>
      </c>
      <c r="G336" s="17" t="str">
        <f t="shared" si="92"/>
        <v xml:space="preserve">16          </v>
      </c>
      <c r="H336" s="17" t="str">
        <f t="shared" si="93"/>
        <v xml:space="preserve">22.4          </v>
      </c>
      <c r="I336" s="17" t="str">
        <f t="shared" si="94"/>
        <v xml:space="preserve">19.2          </v>
      </c>
      <c r="J336" s="17" t="str">
        <f t="shared" si="95"/>
        <v xml:space="preserve">845          </v>
      </c>
      <c r="K336" s="17" t="str">
        <f t="shared" si="96"/>
        <v xml:space="preserve">185          </v>
      </c>
      <c r="L336" s="17" t="str">
        <f t="shared" si="97"/>
        <v xml:space="preserve">531          </v>
      </c>
      <c r="M336" s="17" t="str">
        <f t="shared" si="98"/>
        <v xml:space="preserve">426          </v>
      </c>
      <c r="N336" s="17" t="str">
        <f t="shared" si="99"/>
        <v xml:space="preserve">36.9          </v>
      </c>
      <c r="O336" s="17" t="str">
        <f t="shared" si="100"/>
        <v xml:space="preserve">29.9          </v>
      </c>
      <c r="P336" s="17" t="str">
        <f t="shared" si="101"/>
        <v xml:space="preserve">58.2          </v>
      </c>
      <c r="Q336" s="17" t="str">
        <f t="shared" si="102"/>
        <v xml:space="preserve">30.4          </v>
      </c>
      <c r="R336" s="17" t="str">
        <f t="shared" si="103"/>
        <v xml:space="preserve">32.4          </v>
      </c>
      <c r="S336" s="17" t="str">
        <f t="shared" si="104"/>
        <v xml:space="preserve">51.2          </v>
      </c>
      <c r="T336" s="17" t="str">
        <f t="shared" si="105"/>
        <v xml:space="preserve">864          </v>
      </c>
      <c r="U336" s="17" t="str">
        <f t="shared" si="106"/>
        <v xml:space="preserve">585          </v>
      </c>
      <c r="V336" s="17" t="str">
        <f t="shared" si="107"/>
        <v xml:space="preserve">920          </v>
      </c>
    </row>
    <row r="337" spans="2:22" x14ac:dyDescent="0.35">
      <c r="B337" s="17" t="str">
        <f t="shared" si="87"/>
        <v xml:space="preserve">29.7          </v>
      </c>
      <c r="C337" s="17" t="str">
        <f t="shared" si="88"/>
        <v xml:space="preserve">19.1          </v>
      </c>
      <c r="D337" s="17" t="str">
        <f t="shared" si="89"/>
        <v xml:space="preserve">22          </v>
      </c>
      <c r="E337" s="17" t="str">
        <f t="shared" si="90"/>
        <v xml:space="preserve">13.5          </v>
      </c>
      <c r="F337" s="17" t="str">
        <f t="shared" si="91"/>
        <v xml:space="preserve">22.1          </v>
      </c>
      <c r="G337" s="17" t="str">
        <f t="shared" si="92"/>
        <v xml:space="preserve">17          </v>
      </c>
      <c r="H337" s="17" t="str">
        <f t="shared" si="93"/>
        <v xml:space="preserve">23.8          </v>
      </c>
      <c r="I337" s="17" t="str">
        <f t="shared" si="94"/>
        <v xml:space="preserve">20.4          </v>
      </c>
      <c r="J337" s="17" t="str">
        <f t="shared" si="95"/>
        <v xml:space="preserve">896          </v>
      </c>
      <c r="K337" s="17" t="str">
        <f t="shared" si="96"/>
        <v xml:space="preserve">196          </v>
      </c>
      <c r="L337" s="17" t="str">
        <f t="shared" si="97"/>
        <v xml:space="preserve">563          </v>
      </c>
      <c r="M337" s="17" t="str">
        <f t="shared" si="98"/>
        <v xml:space="preserve">452          </v>
      </c>
      <c r="N337" s="17" t="str">
        <f t="shared" si="99"/>
        <v xml:space="preserve">38.4          </v>
      </c>
      <c r="O337" s="17" t="str">
        <f t="shared" si="100"/>
        <v xml:space="preserve">31.1          </v>
      </c>
      <c r="P337" s="17" t="str">
        <f t="shared" si="101"/>
        <v xml:space="preserve">60.1          </v>
      </c>
      <c r="Q337" s="17" t="str">
        <f t="shared" si="102"/>
        <v xml:space="preserve">32.3          </v>
      </c>
      <c r="R337" s="17" t="str">
        <f t="shared" si="103"/>
        <v xml:space="preserve">34.3          </v>
      </c>
      <c r="S337" s="17" t="str">
        <f t="shared" si="104"/>
        <v xml:space="preserve">53.9          </v>
      </c>
      <c r="T337" s="17" t="str">
        <f t="shared" si="105"/>
        <v xml:space="preserve">914          </v>
      </c>
      <c r="U337" s="17" t="str">
        <f t="shared" si="106"/>
        <v xml:space="preserve">618          </v>
      </c>
      <c r="V337" s="17" t="str">
        <f t="shared" si="107"/>
        <v xml:space="preserve">967          </v>
      </c>
    </row>
    <row r="338" spans="2:22" x14ac:dyDescent="0.35">
      <c r="B338" s="17" t="str">
        <f t="shared" si="87"/>
        <v xml:space="preserve">31.1          </v>
      </c>
      <c r="C338" s="17" t="str">
        <f t="shared" si="88"/>
        <v xml:space="preserve">19.9          </v>
      </c>
      <c r="D338" s="17" t="str">
        <f t="shared" si="89"/>
        <v xml:space="preserve">23          </v>
      </c>
      <c r="E338" s="17" t="str">
        <f t="shared" si="90"/>
        <v xml:space="preserve">14          </v>
      </c>
      <c r="F338" s="17" t="str">
        <f t="shared" si="91"/>
        <v xml:space="preserve">23.4          </v>
      </c>
      <c r="G338" s="17" t="str">
        <f t="shared" si="92"/>
        <v xml:space="preserve">18          </v>
      </c>
      <c r="H338" s="17" t="str">
        <f t="shared" si="93"/>
        <v xml:space="preserve">25.2          </v>
      </c>
      <c r="I338" s="17" t="str">
        <f t="shared" si="94"/>
        <v xml:space="preserve">21.6          </v>
      </c>
      <c r="J338" s="17" t="str">
        <f t="shared" si="95"/>
        <v xml:space="preserve">947          </v>
      </c>
      <c r="K338" s="17" t="str">
        <f t="shared" si="96"/>
        <v xml:space="preserve">207          </v>
      </c>
      <c r="L338" s="17" t="str">
        <f t="shared" si="97"/>
        <v xml:space="preserve">595          </v>
      </c>
      <c r="M338" s="17" t="str">
        <f t="shared" si="98"/>
        <v xml:space="preserve">478          </v>
      </c>
      <c r="N338" s="17" t="str">
        <f t="shared" si="99"/>
        <v xml:space="preserve">39.9          </v>
      </c>
      <c r="O338" s="17" t="str">
        <f t="shared" si="100"/>
        <v xml:space="preserve">32.3          </v>
      </c>
      <c r="P338" s="17" t="str">
        <f t="shared" si="101"/>
        <v xml:space="preserve">62          </v>
      </c>
      <c r="Q338" s="17" t="str">
        <f t="shared" si="102"/>
        <v xml:space="preserve">34.2          </v>
      </c>
      <c r="R338" s="17" t="str">
        <f t="shared" si="103"/>
        <v xml:space="preserve">36.2          </v>
      </c>
      <c r="S338" s="17" t="str">
        <f t="shared" si="104"/>
        <v xml:space="preserve">56.6          </v>
      </c>
      <c r="T338" s="17" t="str">
        <f t="shared" si="105"/>
        <v xml:space="preserve">964          </v>
      </c>
      <c r="U338" s="17" t="str">
        <f t="shared" si="106"/>
        <v xml:space="preserve">651          </v>
      </c>
      <c r="V338" s="17" t="str">
        <f t="shared" si="107"/>
        <v xml:space="preserve">1014          </v>
      </c>
    </row>
    <row r="339" spans="2:22" x14ac:dyDescent="0.35">
      <c r="B339" s="17" t="str">
        <f t="shared" si="87"/>
        <v xml:space="preserve">32.5          </v>
      </c>
      <c r="C339" s="17" t="str">
        <f t="shared" si="88"/>
        <v xml:space="preserve">20.7          </v>
      </c>
      <c r="D339" s="17" t="str">
        <f t="shared" si="89"/>
        <v xml:space="preserve">24          </v>
      </c>
      <c r="E339" s="17" t="str">
        <f t="shared" si="90"/>
        <v xml:space="preserve">14.5          </v>
      </c>
      <c r="F339" s="17" t="str">
        <f t="shared" si="91"/>
        <v xml:space="preserve">24.7          </v>
      </c>
      <c r="G339" s="17" t="str">
        <f t="shared" si="92"/>
        <v xml:space="preserve">19          </v>
      </c>
      <c r="H339" s="17" t="str">
        <f t="shared" si="93"/>
        <v xml:space="preserve">26.6          </v>
      </c>
      <c r="I339" s="17" t="str">
        <f t="shared" si="94"/>
        <v xml:space="preserve">22.8          </v>
      </c>
      <c r="J339" s="17" t="str">
        <f t="shared" si="95"/>
        <v xml:space="preserve">998          </v>
      </c>
      <c r="K339" s="17" t="str">
        <f t="shared" si="96"/>
        <v xml:space="preserve">218          </v>
      </c>
      <c r="L339" s="17" t="str">
        <f t="shared" si="97"/>
        <v xml:space="preserve">627          </v>
      </c>
      <c r="M339" s="17" t="str">
        <f t="shared" si="98"/>
        <v xml:space="preserve">504          </v>
      </c>
      <c r="N339" s="17" t="str">
        <f t="shared" si="99"/>
        <v xml:space="preserve">41.4          </v>
      </c>
      <c r="O339" s="17" t="str">
        <f t="shared" si="100"/>
        <v xml:space="preserve">33.5          </v>
      </c>
      <c r="P339" s="17" t="str">
        <f t="shared" si="101"/>
        <v xml:space="preserve">63.9          </v>
      </c>
      <c r="Q339" s="17" t="str">
        <f t="shared" si="102"/>
        <v xml:space="preserve">36.1          </v>
      </c>
      <c r="R339" s="17" t="str">
        <f t="shared" si="103"/>
        <v xml:space="preserve">38.1          </v>
      </c>
      <c r="S339" s="17" t="str">
        <f t="shared" si="104"/>
        <v xml:space="preserve">59.3          </v>
      </c>
      <c r="T339" s="17" t="str">
        <f t="shared" si="105"/>
        <v xml:space="preserve">1014          </v>
      </c>
      <c r="U339" s="17" t="str">
        <f t="shared" si="106"/>
        <v xml:space="preserve">684          </v>
      </c>
      <c r="V339" s="17" t="str">
        <f t="shared" si="107"/>
        <v xml:space="preserve">1061          </v>
      </c>
    </row>
    <row r="340" spans="2:22" x14ac:dyDescent="0.35">
      <c r="B340" s="17" t="str">
        <f t="shared" si="87"/>
        <v xml:space="preserve">33.9          </v>
      </c>
      <c r="C340" s="17" t="str">
        <f t="shared" si="88"/>
        <v xml:space="preserve">21.5          </v>
      </c>
      <c r="D340" s="17" t="str">
        <f t="shared" si="89"/>
        <v xml:space="preserve">25          </v>
      </c>
      <c r="E340" s="17" t="str">
        <f t="shared" si="90"/>
        <v xml:space="preserve">15          </v>
      </c>
      <c r="F340" s="17" t="str">
        <f t="shared" si="91"/>
        <v xml:space="preserve">26          </v>
      </c>
      <c r="G340" s="17" t="str">
        <f t="shared" si="92"/>
        <v xml:space="preserve">20          </v>
      </c>
      <c r="H340" s="17" t="str">
        <f t="shared" si="93"/>
        <v xml:space="preserve">28          </v>
      </c>
      <c r="I340" s="17" t="str">
        <f t="shared" si="94"/>
        <v xml:space="preserve">24          </v>
      </c>
      <c r="J340" s="17" t="str">
        <f t="shared" si="95"/>
        <v xml:space="preserve">1049          </v>
      </c>
      <c r="K340" s="17" t="str">
        <f t="shared" si="96"/>
        <v xml:space="preserve">229          </v>
      </c>
      <c r="L340" s="17" t="str">
        <f t="shared" si="97"/>
        <v xml:space="preserve">659          </v>
      </c>
      <c r="M340" s="17" t="str">
        <f t="shared" si="98"/>
        <v xml:space="preserve">530          </v>
      </c>
      <c r="N340" s="17" t="str">
        <f t="shared" si="99"/>
        <v xml:space="preserve">42.9          </v>
      </c>
      <c r="O340" s="17" t="str">
        <f t="shared" si="100"/>
        <v xml:space="preserve">34.7          </v>
      </c>
      <c r="P340" s="17" t="str">
        <f t="shared" si="101"/>
        <v xml:space="preserve">65.8          </v>
      </c>
      <c r="Q340" s="17" t="str">
        <f t="shared" si="102"/>
        <v xml:space="preserve">38          </v>
      </c>
      <c r="R340" s="17" t="str">
        <f t="shared" si="103"/>
        <v xml:space="preserve">40          </v>
      </c>
      <c r="S340" s="17" t="str">
        <f t="shared" si="104"/>
        <v xml:space="preserve">62          </v>
      </c>
      <c r="T340" s="17" t="str">
        <f t="shared" si="105"/>
        <v xml:space="preserve">1064          </v>
      </c>
      <c r="U340" s="17" t="str">
        <f t="shared" si="106"/>
        <v xml:space="preserve">717          </v>
      </c>
      <c r="V340" s="17" t="str">
        <f t="shared" si="107"/>
        <v xml:space="preserve">1108          </v>
      </c>
    </row>
    <row r="341" spans="2:22" x14ac:dyDescent="0.35">
      <c r="B341" s="17" t="str">
        <f t="shared" si="87"/>
        <v xml:space="preserve">35.3          </v>
      </c>
      <c r="C341" s="17" t="str">
        <f t="shared" si="88"/>
        <v xml:space="preserve">22.3          </v>
      </c>
      <c r="D341" s="17" t="str">
        <f t="shared" si="89"/>
        <v xml:space="preserve">26          </v>
      </c>
      <c r="E341" s="17" t="str">
        <f t="shared" si="90"/>
        <v xml:space="preserve">15.5          </v>
      </c>
      <c r="F341" s="17" t="str">
        <f t="shared" si="91"/>
        <v xml:space="preserve">27.3          </v>
      </c>
      <c r="G341" s="17" t="str">
        <f t="shared" si="92"/>
        <v xml:space="preserve">21          </v>
      </c>
      <c r="H341" s="17" t="str">
        <f t="shared" si="93"/>
        <v xml:space="preserve">29.4          </v>
      </c>
      <c r="I341" s="17" t="str">
        <f t="shared" si="94"/>
        <v xml:space="preserve">25.2          </v>
      </c>
      <c r="J341" s="17" t="str">
        <f t="shared" si="95"/>
        <v xml:space="preserve">1100          </v>
      </c>
      <c r="K341" s="17" t="str">
        <f t="shared" si="96"/>
        <v xml:space="preserve">240          </v>
      </c>
      <c r="L341" s="17" t="str">
        <f t="shared" si="97"/>
        <v xml:space="preserve">691          </v>
      </c>
      <c r="M341" s="17" t="str">
        <f t="shared" si="98"/>
        <v xml:space="preserve">556          </v>
      </c>
      <c r="N341" s="17" t="str">
        <f t="shared" si="99"/>
        <v xml:space="preserve">44.4          </v>
      </c>
      <c r="O341" s="17" t="str">
        <f t="shared" si="100"/>
        <v xml:space="preserve">35.9          </v>
      </c>
      <c r="P341" s="17" t="str">
        <f t="shared" si="101"/>
        <v xml:space="preserve">67.7          </v>
      </c>
      <c r="Q341" s="17" t="str">
        <f t="shared" si="102"/>
        <v xml:space="preserve">39.9          </v>
      </c>
      <c r="R341" s="17" t="str">
        <f t="shared" si="103"/>
        <v xml:space="preserve">41.9          </v>
      </c>
      <c r="S341" s="17" t="str">
        <f t="shared" si="104"/>
        <v xml:space="preserve">64.7          </v>
      </c>
      <c r="T341" s="17" t="str">
        <f t="shared" si="105"/>
        <v xml:space="preserve">1114          </v>
      </c>
      <c r="U341" s="17" t="str">
        <f t="shared" si="106"/>
        <v xml:space="preserve">750          </v>
      </c>
      <c r="V341" s="17" t="str">
        <f t="shared" si="107"/>
        <v xml:space="preserve">1155          </v>
      </c>
    </row>
    <row r="342" spans="2:22" x14ac:dyDescent="0.35">
      <c r="B342" s="17" t="str">
        <f t="shared" si="87"/>
        <v xml:space="preserve">36.7          </v>
      </c>
      <c r="C342" s="17" t="str">
        <f t="shared" si="88"/>
        <v xml:space="preserve">23.1          </v>
      </c>
      <c r="D342" s="17" t="str">
        <f t="shared" si="89"/>
        <v xml:space="preserve">27          </v>
      </c>
      <c r="E342" s="17" t="str">
        <f t="shared" si="90"/>
        <v xml:space="preserve">16          </v>
      </c>
      <c r="F342" s="17" t="str">
        <f t="shared" si="91"/>
        <v xml:space="preserve">28.6          </v>
      </c>
      <c r="G342" s="17" t="str">
        <f t="shared" si="92"/>
        <v xml:space="preserve">22          </v>
      </c>
      <c r="H342" s="17" t="str">
        <f t="shared" si="93"/>
        <v xml:space="preserve">30.8          </v>
      </c>
      <c r="I342" s="17" t="str">
        <f t="shared" si="94"/>
        <v xml:space="preserve">26.4          </v>
      </c>
      <c r="J342" s="17" t="str">
        <f t="shared" si="95"/>
        <v xml:space="preserve">1151          </v>
      </c>
      <c r="K342" s="17" t="str">
        <f t="shared" si="96"/>
        <v xml:space="preserve">251          </v>
      </c>
      <c r="L342" s="17" t="str">
        <f t="shared" si="97"/>
        <v xml:space="preserve">723          </v>
      </c>
      <c r="M342" s="17" t="str">
        <f t="shared" si="98"/>
        <v xml:space="preserve">582          </v>
      </c>
      <c r="N342" s="17" t="str">
        <f t="shared" si="99"/>
        <v xml:space="preserve">45.9          </v>
      </c>
      <c r="O342" s="17" t="str">
        <f t="shared" si="100"/>
        <v xml:space="preserve">37.1          </v>
      </c>
      <c r="P342" s="17" t="str">
        <f t="shared" si="101"/>
        <v xml:space="preserve">69.6          </v>
      </c>
      <c r="Q342" s="17" t="str">
        <f t="shared" si="102"/>
        <v xml:space="preserve">41.8          </v>
      </c>
      <c r="R342" s="17" t="str">
        <f t="shared" si="103"/>
        <v xml:space="preserve">43.8          </v>
      </c>
      <c r="S342" s="17" t="str">
        <f t="shared" si="104"/>
        <v xml:space="preserve">67.4          </v>
      </c>
      <c r="T342" s="17" t="str">
        <f t="shared" si="105"/>
        <v xml:space="preserve">1164          </v>
      </c>
      <c r="U342" s="17" t="str">
        <f t="shared" si="106"/>
        <v xml:space="preserve">783          </v>
      </c>
      <c r="V342" s="17" t="str">
        <f t="shared" si="107"/>
        <v xml:space="preserve">1202          </v>
      </c>
    </row>
    <row r="343" spans="2:22" x14ac:dyDescent="0.35">
      <c r="B343" s="17" t="str">
        <f t="shared" si="87"/>
        <v xml:space="preserve">38.1          </v>
      </c>
      <c r="C343" s="17" t="str">
        <f t="shared" si="88"/>
        <v xml:space="preserve">23.9          </v>
      </c>
      <c r="D343" s="17" t="str">
        <f t="shared" si="89"/>
        <v xml:space="preserve">28          </v>
      </c>
      <c r="E343" s="17" t="str">
        <f t="shared" si="90"/>
        <v xml:space="preserve">16.5          </v>
      </c>
      <c r="F343" s="17" t="str">
        <f t="shared" si="91"/>
        <v xml:space="preserve">29.9          </v>
      </c>
      <c r="G343" s="17" t="str">
        <f t="shared" si="92"/>
        <v xml:space="preserve">23          </v>
      </c>
      <c r="H343" s="17" t="str">
        <f t="shared" si="93"/>
        <v xml:space="preserve">32.2          </v>
      </c>
      <c r="I343" s="17" t="str">
        <f t="shared" si="94"/>
        <v xml:space="preserve">27.6          </v>
      </c>
      <c r="J343" s="17" t="str">
        <f t="shared" si="95"/>
        <v xml:space="preserve">1202          </v>
      </c>
      <c r="K343" s="17" t="str">
        <f t="shared" si="96"/>
        <v xml:space="preserve">262          </v>
      </c>
      <c r="L343" s="17" t="str">
        <f t="shared" si="97"/>
        <v xml:space="preserve">755          </v>
      </c>
      <c r="M343" s="17" t="str">
        <f t="shared" si="98"/>
        <v xml:space="preserve">608          </v>
      </c>
      <c r="N343" s="17" t="str">
        <f t="shared" si="99"/>
        <v xml:space="preserve">47.4          </v>
      </c>
      <c r="O343" s="17" t="str">
        <f t="shared" si="100"/>
        <v xml:space="preserve">38.3          </v>
      </c>
      <c r="P343" s="17" t="str">
        <f t="shared" si="101"/>
        <v xml:space="preserve">71.5          </v>
      </c>
      <c r="Q343" s="17" t="str">
        <f t="shared" si="102"/>
        <v xml:space="preserve">43.7          </v>
      </c>
      <c r="R343" s="17" t="str">
        <f t="shared" si="103"/>
        <v xml:space="preserve">45.7          </v>
      </c>
      <c r="S343" s="17" t="str">
        <f t="shared" si="104"/>
        <v xml:space="preserve">70.1          </v>
      </c>
      <c r="T343" s="17" t="str">
        <f t="shared" si="105"/>
        <v xml:space="preserve">1214          </v>
      </c>
      <c r="U343" s="17" t="str">
        <f t="shared" si="106"/>
        <v xml:space="preserve">816          </v>
      </c>
      <c r="V343" s="17" t="str">
        <f t="shared" si="107"/>
        <v xml:space="preserve">1249          </v>
      </c>
    </row>
    <row r="344" spans="2:22" x14ac:dyDescent="0.35">
      <c r="B344" s="17" t="str">
        <f t="shared" si="87"/>
        <v xml:space="preserve">39.5          </v>
      </c>
      <c r="C344" s="17" t="str">
        <f t="shared" si="88"/>
        <v xml:space="preserve">24.7          </v>
      </c>
      <c r="D344" s="17" t="str">
        <f t="shared" si="89"/>
        <v xml:space="preserve">29          </v>
      </c>
      <c r="E344" s="17" t="str">
        <f t="shared" si="90"/>
        <v xml:space="preserve">17          </v>
      </c>
      <c r="F344" s="17" t="str">
        <f t="shared" si="91"/>
        <v xml:space="preserve">31.2          </v>
      </c>
      <c r="G344" s="17" t="str">
        <f t="shared" si="92"/>
        <v xml:space="preserve">24          </v>
      </c>
      <c r="H344" s="17" t="str">
        <f t="shared" si="93"/>
        <v xml:space="preserve">33.6          </v>
      </c>
      <c r="I344" s="17" t="str">
        <f t="shared" si="94"/>
        <v xml:space="preserve">28.8          </v>
      </c>
      <c r="J344" s="17" t="str">
        <f t="shared" si="95"/>
        <v xml:space="preserve">1253          </v>
      </c>
      <c r="K344" s="17" t="str">
        <f t="shared" si="96"/>
        <v xml:space="preserve">273          </v>
      </c>
      <c r="L344" s="17" t="str">
        <f t="shared" si="97"/>
        <v xml:space="preserve">787          </v>
      </c>
      <c r="M344" s="17" t="str">
        <f t="shared" si="98"/>
        <v xml:space="preserve">634          </v>
      </c>
      <c r="N344" s="17" t="str">
        <f t="shared" si="99"/>
        <v xml:space="preserve">48.9          </v>
      </c>
      <c r="O344" s="17" t="str">
        <f t="shared" si="100"/>
        <v xml:space="preserve">39.5          </v>
      </c>
      <c r="P344" s="17" t="str">
        <f t="shared" si="101"/>
        <v xml:space="preserve">73.4          </v>
      </c>
      <c r="Q344" s="17" t="str">
        <f t="shared" si="102"/>
        <v xml:space="preserve">45.6          </v>
      </c>
      <c r="R344" s="17" t="str">
        <f t="shared" si="103"/>
        <v xml:space="preserve">47.6          </v>
      </c>
      <c r="S344" s="17" t="str">
        <f t="shared" si="104"/>
        <v xml:space="preserve">72.8          </v>
      </c>
      <c r="T344" s="17" t="str">
        <f t="shared" si="105"/>
        <v xml:space="preserve">1264          </v>
      </c>
      <c r="U344" s="17" t="str">
        <f t="shared" si="106"/>
        <v xml:space="preserve">849          </v>
      </c>
      <c r="V344" s="17" t="str">
        <f t="shared" si="107"/>
        <v xml:space="preserve">1296          </v>
      </c>
    </row>
    <row r="345" spans="2:22" x14ac:dyDescent="0.35">
      <c r="B345" s="17" t="str">
        <f t="shared" si="87"/>
        <v xml:space="preserve">40.9          </v>
      </c>
      <c r="C345" s="17" t="str">
        <f t="shared" si="88"/>
        <v xml:space="preserve">25.5          </v>
      </c>
      <c r="D345" s="17" t="str">
        <f t="shared" si="89"/>
        <v xml:space="preserve">30          </v>
      </c>
      <c r="E345" s="17" t="str">
        <f t="shared" si="90"/>
        <v xml:space="preserve">17.5          </v>
      </c>
      <c r="F345" s="17" t="str">
        <f t="shared" si="91"/>
        <v xml:space="preserve">32.5          </v>
      </c>
      <c r="G345" s="17" t="str">
        <f t="shared" si="92"/>
        <v xml:space="preserve">25          </v>
      </c>
      <c r="H345" s="17" t="str">
        <f t="shared" si="93"/>
        <v xml:space="preserve">35          </v>
      </c>
      <c r="I345" s="17" t="str">
        <f t="shared" si="94"/>
        <v xml:space="preserve">30          </v>
      </c>
      <c r="J345" s="17" t="str">
        <f t="shared" si="95"/>
        <v xml:space="preserve">1304          </v>
      </c>
      <c r="K345" s="17" t="str">
        <f t="shared" si="96"/>
        <v xml:space="preserve">284          </v>
      </c>
      <c r="L345" s="17" t="str">
        <f t="shared" si="97"/>
        <v xml:space="preserve">819          </v>
      </c>
      <c r="M345" s="17" t="str">
        <f t="shared" si="98"/>
        <v xml:space="preserve">660          </v>
      </c>
      <c r="N345" s="17" t="str">
        <f t="shared" si="99"/>
        <v xml:space="preserve">50.4          </v>
      </c>
      <c r="O345" s="17" t="str">
        <f t="shared" si="100"/>
        <v xml:space="preserve">40.7          </v>
      </c>
      <c r="P345" s="17" t="str">
        <f t="shared" si="101"/>
        <v xml:space="preserve">75.3          </v>
      </c>
      <c r="Q345" s="17" t="str">
        <f t="shared" si="102"/>
        <v xml:space="preserve">47.5          </v>
      </c>
      <c r="R345" s="17" t="str">
        <f t="shared" si="103"/>
        <v xml:space="preserve">49.5          </v>
      </c>
      <c r="S345" s="17" t="str">
        <f t="shared" si="104"/>
        <v xml:space="preserve">75.5          </v>
      </c>
      <c r="T345" s="17" t="str">
        <f t="shared" si="105"/>
        <v xml:space="preserve">1314          </v>
      </c>
      <c r="U345" s="17" t="str">
        <f t="shared" si="106"/>
        <v xml:space="preserve">882          </v>
      </c>
      <c r="V345" s="17" t="str">
        <f t="shared" si="107"/>
        <v xml:space="preserve">1343          </v>
      </c>
    </row>
    <row r="346" spans="2:22" x14ac:dyDescent="0.35">
      <c r="B346" s="17" t="str">
        <f t="shared" si="87"/>
        <v xml:space="preserve">42.3          </v>
      </c>
      <c r="C346" s="17" t="str">
        <f t="shared" si="88"/>
        <v xml:space="preserve">26.3          </v>
      </c>
      <c r="D346" s="17" t="str">
        <f t="shared" si="89"/>
        <v xml:space="preserve">31          </v>
      </c>
      <c r="E346" s="17" t="str">
        <f t="shared" si="90"/>
        <v xml:space="preserve">18          </v>
      </c>
      <c r="F346" s="17" t="str">
        <f t="shared" si="91"/>
        <v xml:space="preserve">33.8          </v>
      </c>
      <c r="G346" s="17" t="str">
        <f t="shared" si="92"/>
        <v xml:space="preserve">26          </v>
      </c>
      <c r="H346" s="17" t="str">
        <f t="shared" si="93"/>
        <v xml:space="preserve">36.4          </v>
      </c>
      <c r="I346" s="17" t="str">
        <f t="shared" si="94"/>
        <v xml:space="preserve">31.2          </v>
      </c>
      <c r="J346" s="17" t="str">
        <f t="shared" si="95"/>
        <v xml:space="preserve">1355          </v>
      </c>
      <c r="K346" s="17" t="str">
        <f t="shared" si="96"/>
        <v xml:space="preserve">295          </v>
      </c>
      <c r="L346" s="17" t="str">
        <f t="shared" si="97"/>
        <v xml:space="preserve">851          </v>
      </c>
      <c r="M346" s="17" t="str">
        <f t="shared" si="98"/>
        <v xml:space="preserve">686          </v>
      </c>
      <c r="N346" s="17" t="str">
        <f t="shared" si="99"/>
        <v xml:space="preserve">51.9          </v>
      </c>
      <c r="O346" s="17" t="str">
        <f t="shared" si="100"/>
        <v xml:space="preserve">41.9          </v>
      </c>
      <c r="P346" s="17" t="str">
        <f t="shared" si="101"/>
        <v xml:space="preserve">77.2          </v>
      </c>
      <c r="Q346" s="17" t="str">
        <f t="shared" si="102"/>
        <v xml:space="preserve">49.4          </v>
      </c>
      <c r="R346" s="17" t="str">
        <f t="shared" si="103"/>
        <v xml:space="preserve">51.4          </v>
      </c>
      <c r="S346" s="17" t="str">
        <f t="shared" si="104"/>
        <v xml:space="preserve">78.2          </v>
      </c>
      <c r="T346" s="17" t="str">
        <f t="shared" si="105"/>
        <v xml:space="preserve">1364          </v>
      </c>
      <c r="U346" s="17" t="str">
        <f t="shared" si="106"/>
        <v xml:space="preserve">915          </v>
      </c>
      <c r="V346" s="17" t="str">
        <f t="shared" si="107"/>
        <v xml:space="preserve">1390          </v>
      </c>
    </row>
    <row r="347" spans="2:22" x14ac:dyDescent="0.35">
      <c r="B347" s="17" t="str">
        <f t="shared" si="87"/>
        <v xml:space="preserve">43.7          </v>
      </c>
      <c r="C347" s="17" t="str">
        <f t="shared" si="88"/>
        <v xml:space="preserve">27.1          </v>
      </c>
      <c r="D347" s="17" t="str">
        <f t="shared" si="89"/>
        <v xml:space="preserve">32          </v>
      </c>
      <c r="E347" s="17" t="str">
        <f t="shared" si="90"/>
        <v xml:space="preserve">18.5          </v>
      </c>
      <c r="F347" s="17" t="str">
        <f t="shared" si="91"/>
        <v xml:space="preserve">35.1          </v>
      </c>
      <c r="G347" s="17" t="str">
        <f t="shared" si="92"/>
        <v xml:space="preserve">27          </v>
      </c>
      <c r="H347" s="17" t="str">
        <f t="shared" si="93"/>
        <v xml:space="preserve">37.8          </v>
      </c>
      <c r="I347" s="17" t="str">
        <f t="shared" si="94"/>
        <v xml:space="preserve">32.4          </v>
      </c>
      <c r="J347" s="17" t="str">
        <f t="shared" si="95"/>
        <v xml:space="preserve">1406          </v>
      </c>
      <c r="K347" s="17" t="str">
        <f t="shared" si="96"/>
        <v xml:space="preserve">306          </v>
      </c>
      <c r="L347" s="17" t="str">
        <f t="shared" si="97"/>
        <v xml:space="preserve">883          </v>
      </c>
      <c r="M347" s="17" t="str">
        <f t="shared" si="98"/>
        <v xml:space="preserve">712          </v>
      </c>
      <c r="N347" s="17" t="str">
        <f t="shared" si="99"/>
        <v xml:space="preserve">53.4          </v>
      </c>
      <c r="O347" s="17" t="str">
        <f t="shared" si="100"/>
        <v xml:space="preserve">43.1          </v>
      </c>
      <c r="P347" s="17" t="str">
        <f t="shared" si="101"/>
        <v xml:space="preserve">79.1          </v>
      </c>
      <c r="Q347" s="17" t="str">
        <f t="shared" si="102"/>
        <v xml:space="preserve">51.3          </v>
      </c>
      <c r="R347" s="17" t="str">
        <f t="shared" si="103"/>
        <v xml:space="preserve">53.3          </v>
      </c>
      <c r="S347" s="17" t="str">
        <f t="shared" si="104"/>
        <v xml:space="preserve">80.9          </v>
      </c>
      <c r="T347" s="17" t="str">
        <f t="shared" si="105"/>
        <v xml:space="preserve">1414          </v>
      </c>
      <c r="U347" s="17" t="str">
        <f t="shared" si="106"/>
        <v xml:space="preserve">948          </v>
      </c>
      <c r="V347" s="17" t="str">
        <f t="shared" si="107"/>
        <v xml:space="preserve">1437          </v>
      </c>
    </row>
    <row r="348" spans="2:22" x14ac:dyDescent="0.35">
      <c r="B348" s="17" t="str">
        <f t="shared" si="87"/>
        <v xml:space="preserve">45.1          </v>
      </c>
      <c r="C348" s="17" t="str">
        <f t="shared" si="88"/>
        <v xml:space="preserve">27.9          </v>
      </c>
      <c r="D348" s="17" t="str">
        <f t="shared" si="89"/>
        <v xml:space="preserve">33          </v>
      </c>
      <c r="E348" s="17" t="str">
        <f t="shared" si="90"/>
        <v xml:space="preserve">19          </v>
      </c>
      <c r="F348" s="17" t="str">
        <f t="shared" si="91"/>
        <v xml:space="preserve">36.4          </v>
      </c>
      <c r="G348" s="17" t="str">
        <f t="shared" si="92"/>
        <v xml:space="preserve">28          </v>
      </c>
      <c r="H348" s="17" t="str">
        <f t="shared" si="93"/>
        <v xml:space="preserve">39.2          </v>
      </c>
      <c r="I348" s="17" t="str">
        <f t="shared" si="94"/>
        <v xml:space="preserve">33.6          </v>
      </c>
      <c r="J348" s="17" t="str">
        <f t="shared" si="95"/>
        <v xml:space="preserve">1457          </v>
      </c>
      <c r="K348" s="17" t="str">
        <f t="shared" si="96"/>
        <v xml:space="preserve">317          </v>
      </c>
      <c r="L348" s="17" t="str">
        <f t="shared" si="97"/>
        <v xml:space="preserve">915          </v>
      </c>
      <c r="M348" s="17" t="str">
        <f t="shared" si="98"/>
        <v xml:space="preserve">738          </v>
      </c>
      <c r="N348" s="17" t="str">
        <f t="shared" si="99"/>
        <v xml:space="preserve">54.9          </v>
      </c>
      <c r="O348" s="17" t="str">
        <f t="shared" si="100"/>
        <v xml:space="preserve">44.3          </v>
      </c>
      <c r="P348" s="17" t="str">
        <f t="shared" si="101"/>
        <v xml:space="preserve">81          </v>
      </c>
      <c r="Q348" s="17" t="str">
        <f t="shared" si="102"/>
        <v xml:space="preserve">53.2          </v>
      </c>
      <c r="R348" s="17" t="str">
        <f t="shared" si="103"/>
        <v xml:space="preserve">55.2          </v>
      </c>
      <c r="S348" s="17" t="str">
        <f t="shared" si="104"/>
        <v xml:space="preserve">83.6          </v>
      </c>
      <c r="T348" s="17" t="str">
        <f t="shared" si="105"/>
        <v xml:space="preserve">1464          </v>
      </c>
      <c r="U348" s="17" t="str">
        <f t="shared" si="106"/>
        <v xml:space="preserve">981          </v>
      </c>
      <c r="V348" s="17" t="str">
        <f t="shared" si="107"/>
        <v xml:space="preserve">1484          </v>
      </c>
    </row>
    <row r="349" spans="2:22" x14ac:dyDescent="0.35">
      <c r="B349" s="17" t="str">
        <f t="shared" si="87"/>
        <v xml:space="preserve">46.5          </v>
      </c>
      <c r="C349" s="17" t="str">
        <f t="shared" si="88"/>
        <v xml:space="preserve">28.7          </v>
      </c>
      <c r="D349" s="17" t="str">
        <f t="shared" si="89"/>
        <v xml:space="preserve">34          </v>
      </c>
      <c r="E349" s="17" t="str">
        <f t="shared" si="90"/>
        <v xml:space="preserve">19.5          </v>
      </c>
      <c r="F349" s="17" t="str">
        <f t="shared" si="91"/>
        <v xml:space="preserve">37.7          </v>
      </c>
      <c r="G349" s="17" t="str">
        <f t="shared" si="92"/>
        <v xml:space="preserve">29          </v>
      </c>
      <c r="H349" s="17" t="str">
        <f t="shared" si="93"/>
        <v xml:space="preserve">40.6          </v>
      </c>
      <c r="I349" s="17" t="str">
        <f t="shared" si="94"/>
        <v xml:space="preserve">34.8          </v>
      </c>
      <c r="J349" s="17" t="str">
        <f t="shared" si="95"/>
        <v xml:space="preserve">1508          </v>
      </c>
      <c r="K349" s="17" t="str">
        <f t="shared" si="96"/>
        <v xml:space="preserve">328          </v>
      </c>
      <c r="L349" s="17" t="str">
        <f t="shared" si="97"/>
        <v xml:space="preserve">947          </v>
      </c>
      <c r="M349" s="17" t="str">
        <f t="shared" si="98"/>
        <v xml:space="preserve">764          </v>
      </c>
      <c r="N349" s="17" t="str">
        <f t="shared" si="99"/>
        <v xml:space="preserve">56.4          </v>
      </c>
      <c r="O349" s="17" t="str">
        <f t="shared" si="100"/>
        <v xml:space="preserve">45.5          </v>
      </c>
      <c r="P349" s="17" t="str">
        <f t="shared" si="101"/>
        <v xml:space="preserve">82.9          </v>
      </c>
      <c r="Q349" s="17" t="str">
        <f t="shared" si="102"/>
        <v xml:space="preserve">55.1          </v>
      </c>
      <c r="R349" s="17" t="str">
        <f t="shared" si="103"/>
        <v xml:space="preserve">57.1          </v>
      </c>
      <c r="S349" s="17" t="str">
        <f t="shared" si="104"/>
        <v xml:space="preserve">86.3          </v>
      </c>
      <c r="T349" s="17" t="str">
        <f t="shared" si="105"/>
        <v xml:space="preserve">1514          </v>
      </c>
      <c r="U349" s="17" t="str">
        <f t="shared" si="106"/>
        <v xml:space="preserve">1014          </v>
      </c>
      <c r="V349" s="17" t="str">
        <f t="shared" si="107"/>
        <v xml:space="preserve">1531          </v>
      </c>
    </row>
    <row r="350" spans="2:22" x14ac:dyDescent="0.35">
      <c r="B350" s="17" t="str">
        <f t="shared" si="87"/>
        <v xml:space="preserve">47.9          </v>
      </c>
      <c r="C350" s="17" t="str">
        <f t="shared" si="88"/>
        <v xml:space="preserve">29.5          </v>
      </c>
      <c r="D350" s="17" t="str">
        <f t="shared" si="89"/>
        <v xml:space="preserve">35          </v>
      </c>
      <c r="E350" s="17" t="str">
        <f t="shared" si="90"/>
        <v xml:space="preserve">20          </v>
      </c>
      <c r="F350" s="17" t="str">
        <f t="shared" si="91"/>
        <v xml:space="preserve">39          </v>
      </c>
      <c r="G350" s="17" t="str">
        <f t="shared" si="92"/>
        <v xml:space="preserve">30          </v>
      </c>
      <c r="H350" s="17" t="str">
        <f t="shared" si="93"/>
        <v xml:space="preserve">42          </v>
      </c>
      <c r="I350" s="17" t="str">
        <f t="shared" si="94"/>
        <v xml:space="preserve">36          </v>
      </c>
      <c r="J350" s="17" t="str">
        <f t="shared" si="95"/>
        <v xml:space="preserve">1559          </v>
      </c>
      <c r="K350" s="17" t="str">
        <f t="shared" si="96"/>
        <v xml:space="preserve">339          </v>
      </c>
      <c r="L350" s="17" t="str">
        <f t="shared" si="97"/>
        <v xml:space="preserve">979          </v>
      </c>
      <c r="M350" s="17" t="str">
        <f t="shared" si="98"/>
        <v xml:space="preserve">790          </v>
      </c>
      <c r="N350" s="17" t="str">
        <f t="shared" si="99"/>
        <v xml:space="preserve">57.9          </v>
      </c>
      <c r="O350" s="17" t="str">
        <f t="shared" si="100"/>
        <v xml:space="preserve">46.7          </v>
      </c>
      <c r="P350" s="17" t="str">
        <f t="shared" si="101"/>
        <v xml:space="preserve">84.8          </v>
      </c>
      <c r="Q350" s="17" t="str">
        <f t="shared" si="102"/>
        <v xml:space="preserve">57          </v>
      </c>
      <c r="R350" s="17" t="str">
        <f t="shared" si="103"/>
        <v xml:space="preserve">59          </v>
      </c>
      <c r="S350" s="17" t="str">
        <f t="shared" si="104"/>
        <v xml:space="preserve">89          </v>
      </c>
      <c r="T350" s="17" t="str">
        <f t="shared" si="105"/>
        <v xml:space="preserve">1564          </v>
      </c>
      <c r="U350" s="17" t="str">
        <f t="shared" si="106"/>
        <v xml:space="preserve">1047          </v>
      </c>
      <c r="V350" s="17" t="str">
        <f t="shared" si="107"/>
        <v xml:space="preserve">1578          </v>
      </c>
    </row>
    <row r="351" spans="2:22" x14ac:dyDescent="0.35">
      <c r="B351" s="17" t="str">
        <f t="shared" si="87"/>
        <v xml:space="preserve">49.3          </v>
      </c>
      <c r="C351" s="17" t="str">
        <f t="shared" si="88"/>
        <v xml:space="preserve">30.3          </v>
      </c>
      <c r="D351" s="17" t="str">
        <f t="shared" si="89"/>
        <v xml:space="preserve">36          </v>
      </c>
      <c r="E351" s="17" t="str">
        <f t="shared" si="90"/>
        <v xml:space="preserve">20.5          </v>
      </c>
      <c r="F351" s="17" t="str">
        <f t="shared" si="91"/>
        <v xml:space="preserve">40.3          </v>
      </c>
      <c r="G351" s="17" t="str">
        <f t="shared" si="92"/>
        <v xml:space="preserve">31          </v>
      </c>
      <c r="H351" s="17" t="str">
        <f t="shared" si="93"/>
        <v xml:space="preserve">43.4          </v>
      </c>
      <c r="I351" s="17" t="str">
        <f t="shared" si="94"/>
        <v xml:space="preserve">37.2          </v>
      </c>
      <c r="J351" s="17" t="str">
        <f t="shared" si="95"/>
        <v xml:space="preserve">1610          </v>
      </c>
      <c r="K351" s="17" t="str">
        <f t="shared" si="96"/>
        <v xml:space="preserve">350          </v>
      </c>
      <c r="L351" s="17" t="str">
        <f t="shared" si="97"/>
        <v xml:space="preserve">1011          </v>
      </c>
      <c r="M351" s="17" t="str">
        <f t="shared" si="98"/>
        <v xml:space="preserve">816          </v>
      </c>
      <c r="N351" s="17" t="str">
        <f t="shared" si="99"/>
        <v xml:space="preserve">59.4          </v>
      </c>
      <c r="O351" s="17" t="str">
        <f t="shared" si="100"/>
        <v xml:space="preserve">47.9          </v>
      </c>
      <c r="P351" s="17" t="str">
        <f t="shared" si="101"/>
        <v xml:space="preserve">86.7          </v>
      </c>
      <c r="Q351" s="17" t="str">
        <f t="shared" si="102"/>
        <v xml:space="preserve">58.9          </v>
      </c>
      <c r="R351" s="17" t="str">
        <f t="shared" si="103"/>
        <v xml:space="preserve">60.9          </v>
      </c>
      <c r="S351" s="17" t="str">
        <f t="shared" si="104"/>
        <v xml:space="preserve">91.7          </v>
      </c>
      <c r="T351" s="17" t="str">
        <f t="shared" si="105"/>
        <v xml:space="preserve">1614          </v>
      </c>
      <c r="U351" s="17" t="str">
        <f t="shared" si="106"/>
        <v xml:space="preserve">1080          </v>
      </c>
      <c r="V351" s="17" t="str">
        <f t="shared" si="107"/>
        <v xml:space="preserve">1625          </v>
      </c>
    </row>
    <row r="352" spans="2:22" x14ac:dyDescent="0.35">
      <c r="B352" s="17" t="str">
        <f t="shared" ref="B352:B383" si="108">IF($B$2, B44, B43 / $B$8 &amp; REPT( " ", $B$5 ))</f>
        <v xml:space="preserve">50.7          </v>
      </c>
      <c r="C352" s="17" t="str">
        <f t="shared" ref="C352:C383" si="109">IF($C$2, C44, C43 / $C$8 &amp; REPT( " ", $C$5 ))</f>
        <v xml:space="preserve">31.1          </v>
      </c>
      <c r="D352" s="17" t="str">
        <f t="shared" ref="D352:D383" si="110">IF($D$2, D44, D43 / $D$8 &amp; REPT( " ", $D$5 ))</f>
        <v xml:space="preserve">37          </v>
      </c>
      <c r="E352" s="17" t="str">
        <f t="shared" ref="E352:E383" si="111">IF($E$2, E44, E43 / $E$8 &amp; REPT( " ", $E$5 ))</f>
        <v xml:space="preserve">21          </v>
      </c>
      <c r="F352" s="17" t="str">
        <f t="shared" ref="F352:F383" si="112">IF($F$2, F44, F43 / $F$8 &amp; REPT( " ", $F$5 ))</f>
        <v xml:space="preserve">41.6          </v>
      </c>
      <c r="G352" s="17" t="str">
        <f t="shared" ref="G352:G383" si="113">IF($G$2, G44, G43 / $G$8 &amp; REPT( " ", $G$5 ))</f>
        <v xml:space="preserve">32          </v>
      </c>
      <c r="H352" s="17" t="str">
        <f t="shared" ref="H352:H383" si="114">IF($H$2, H44, H43 / $H$8 &amp; REPT( " ", $H$5 ))</f>
        <v xml:space="preserve">44.8          </v>
      </c>
      <c r="I352" s="17" t="str">
        <f t="shared" ref="I352:I383" si="115">IF($I$2, I44, I43 / $I$8 &amp; REPT( " ", $I$5 ))</f>
        <v xml:space="preserve">38.4          </v>
      </c>
      <c r="J352" s="17" t="str">
        <f t="shared" ref="J352:J383" si="116">IF($J$2, J44, J43 / $J$8 &amp; REPT( " ", $J$5 ))</f>
        <v xml:space="preserve">1661          </v>
      </c>
      <c r="K352" s="17" t="str">
        <f t="shared" ref="K352:K383" si="117">IF($K$2, K44, K43 / $K$8 &amp; REPT( " ", $K$5 ))</f>
        <v xml:space="preserve">361          </v>
      </c>
      <c r="L352" s="17" t="str">
        <f t="shared" ref="L352:L383" si="118">IF($L$2, L44, L43 / $L$8 &amp; REPT( " ", $L$5 ))</f>
        <v xml:space="preserve">1043          </v>
      </c>
      <c r="M352" s="17" t="str">
        <f t="shared" ref="M352:M383" si="119">IF($M$2, M44, M43 / $M$8 &amp; REPT( " ", $M$5 ))</f>
        <v xml:space="preserve">842          </v>
      </c>
      <c r="N352" s="17" t="str">
        <f t="shared" ref="N352:N383" si="120">IF($N$2, N44, N43 / $N$8 &amp; REPT( " ", $N$5 ))</f>
        <v xml:space="preserve">60.9          </v>
      </c>
      <c r="O352" s="17" t="str">
        <f t="shared" ref="O352:O383" si="121">IF($O$2, O44, O43 / $O$8 &amp; REPT( " ", $O$5 ))</f>
        <v xml:space="preserve">49.1          </v>
      </c>
      <c r="P352" s="17" t="str">
        <f t="shared" ref="P352:P383" si="122">IF($P$2, P44, P43 / $P$8 &amp; REPT( " ", $P$5 ))</f>
        <v xml:space="preserve">88.6          </v>
      </c>
      <c r="Q352" s="17" t="str">
        <f t="shared" ref="Q352:Q383" si="123">IF($Q$2, Q44, Q43 / $Q$8 &amp; REPT( " ", $Q$5 ))</f>
        <v xml:space="preserve">60.8          </v>
      </c>
      <c r="R352" s="17" t="str">
        <f t="shared" ref="R352:R383" si="124">IF($R$2, R44, R43 / $R$8 &amp; REPT( " ", $R$5 ))</f>
        <v xml:space="preserve">62.8          </v>
      </c>
      <c r="S352" s="17" t="str">
        <f t="shared" ref="S352:S383" si="125">IF($S$2, S44, S43 / $S$8 &amp; REPT( " ", $S$5 ))</f>
        <v xml:space="preserve">94.4          </v>
      </c>
      <c r="T352" s="17" t="str">
        <f t="shared" ref="T352:T383" si="126">IF($T$2, T44, T43 / $T$8 &amp; REPT( " ", $T$5 ))</f>
        <v xml:space="preserve">1664          </v>
      </c>
      <c r="U352" s="17" t="str">
        <f t="shared" ref="U352:U383" si="127">IF($U$2, U44, U43 / $U$8 &amp; REPT( " ", $U$5 ))</f>
        <v xml:space="preserve">1113          </v>
      </c>
      <c r="V352" s="17" t="str">
        <f t="shared" ref="V352:V383" si="128">IF($V$2, V44, V43 / $V$8 &amp; REPT( " ", $V$5 ))</f>
        <v xml:space="preserve">1672          </v>
      </c>
    </row>
    <row r="353" spans="2:22" x14ac:dyDescent="0.35">
      <c r="B353" s="17" t="str">
        <f t="shared" si="108"/>
        <v xml:space="preserve">52.1          </v>
      </c>
      <c r="C353" s="17" t="str">
        <f t="shared" si="109"/>
        <v xml:space="preserve">31.9          </v>
      </c>
      <c r="D353" s="17" t="str">
        <f t="shared" si="110"/>
        <v xml:space="preserve">38          </v>
      </c>
      <c r="E353" s="17" t="str">
        <f t="shared" si="111"/>
        <v xml:space="preserve">21.5          </v>
      </c>
      <c r="F353" s="17" t="str">
        <f t="shared" si="112"/>
        <v xml:space="preserve">42.9          </v>
      </c>
      <c r="G353" s="17" t="str">
        <f t="shared" si="113"/>
        <v xml:space="preserve">33          </v>
      </c>
      <c r="H353" s="17" t="str">
        <f t="shared" si="114"/>
        <v xml:space="preserve">46.2          </v>
      </c>
      <c r="I353" s="17" t="str">
        <f t="shared" si="115"/>
        <v xml:space="preserve">39.6          </v>
      </c>
      <c r="J353" s="17" t="str">
        <f t="shared" si="116"/>
        <v xml:space="preserve">1712          </v>
      </c>
      <c r="K353" s="17" t="str">
        <f t="shared" si="117"/>
        <v xml:space="preserve">372          </v>
      </c>
      <c r="L353" s="17" t="str">
        <f t="shared" si="118"/>
        <v xml:space="preserve">1075          </v>
      </c>
      <c r="M353" s="17" t="str">
        <f t="shared" si="119"/>
        <v xml:space="preserve">868          </v>
      </c>
      <c r="N353" s="17" t="str">
        <f t="shared" si="120"/>
        <v xml:space="preserve">62.4          </v>
      </c>
      <c r="O353" s="17" t="str">
        <f t="shared" si="121"/>
        <v xml:space="preserve">50.3          </v>
      </c>
      <c r="P353" s="17" t="str">
        <f t="shared" si="122"/>
        <v xml:space="preserve">90.5          </v>
      </c>
      <c r="Q353" s="17" t="str">
        <f t="shared" si="123"/>
        <v xml:space="preserve">62.7          </v>
      </c>
      <c r="R353" s="17" t="str">
        <f t="shared" si="124"/>
        <v xml:space="preserve">64.7          </v>
      </c>
      <c r="S353" s="17" t="str">
        <f t="shared" si="125"/>
        <v xml:space="preserve">97.1          </v>
      </c>
      <c r="T353" s="17" t="str">
        <f t="shared" si="126"/>
        <v xml:space="preserve">1714          </v>
      </c>
      <c r="U353" s="17" t="str">
        <f t="shared" si="127"/>
        <v xml:space="preserve">1146          </v>
      </c>
      <c r="V353" s="17" t="str">
        <f t="shared" si="128"/>
        <v xml:space="preserve">1719          </v>
      </c>
    </row>
    <row r="354" spans="2:22" x14ac:dyDescent="0.35">
      <c r="B354" s="17" t="str">
        <f t="shared" si="108"/>
        <v xml:space="preserve">53.5          </v>
      </c>
      <c r="C354" s="17" t="str">
        <f t="shared" si="109"/>
        <v xml:space="preserve">32.7          </v>
      </c>
      <c r="D354" s="17" t="str">
        <f t="shared" si="110"/>
        <v xml:space="preserve">39          </v>
      </c>
      <c r="E354" s="17" t="str">
        <f t="shared" si="111"/>
        <v xml:space="preserve">22          </v>
      </c>
      <c r="F354" s="17" t="str">
        <f t="shared" si="112"/>
        <v xml:space="preserve">44.2          </v>
      </c>
      <c r="G354" s="17" t="str">
        <f t="shared" si="113"/>
        <v xml:space="preserve">34          </v>
      </c>
      <c r="H354" s="17" t="str">
        <f t="shared" si="114"/>
        <v xml:space="preserve">47.6          </v>
      </c>
      <c r="I354" s="17" t="str">
        <f t="shared" si="115"/>
        <v xml:space="preserve">40.8          </v>
      </c>
      <c r="J354" s="17" t="str">
        <f t="shared" si="116"/>
        <v xml:space="preserve">1763          </v>
      </c>
      <c r="K354" s="17" t="str">
        <f t="shared" si="117"/>
        <v xml:space="preserve">383          </v>
      </c>
      <c r="L354" s="17" t="str">
        <f t="shared" si="118"/>
        <v xml:space="preserve">1107          </v>
      </c>
      <c r="M354" s="17" t="str">
        <f t="shared" si="119"/>
        <v xml:space="preserve">894          </v>
      </c>
      <c r="N354" s="17" t="str">
        <f t="shared" si="120"/>
        <v xml:space="preserve">63.9          </v>
      </c>
      <c r="O354" s="17" t="str">
        <f t="shared" si="121"/>
        <v xml:space="preserve">51.5          </v>
      </c>
      <c r="P354" s="17" t="str">
        <f t="shared" si="122"/>
        <v xml:space="preserve">92.4          </v>
      </c>
      <c r="Q354" s="17" t="str">
        <f t="shared" si="123"/>
        <v xml:space="preserve">64.6          </v>
      </c>
      <c r="R354" s="17" t="str">
        <f t="shared" si="124"/>
        <v xml:space="preserve">66.6          </v>
      </c>
      <c r="S354" s="17" t="str">
        <f t="shared" si="125"/>
        <v xml:space="preserve">99.8          </v>
      </c>
      <c r="T354" s="17" t="str">
        <f t="shared" si="126"/>
        <v xml:space="preserve">1764          </v>
      </c>
      <c r="U354" s="17" t="str">
        <f t="shared" si="127"/>
        <v xml:space="preserve">1179          </v>
      </c>
      <c r="V354" s="17" t="str">
        <f t="shared" si="128"/>
        <v xml:space="preserve">1766          </v>
      </c>
    </row>
    <row r="355" spans="2:22" x14ac:dyDescent="0.35">
      <c r="B355" s="17" t="str">
        <f t="shared" si="108"/>
        <v xml:space="preserve">54.9          </v>
      </c>
      <c r="C355" s="17" t="str">
        <f t="shared" si="109"/>
        <v xml:space="preserve">33.5          </v>
      </c>
      <c r="D355" s="17" t="str">
        <f t="shared" si="110"/>
        <v xml:space="preserve">40          </v>
      </c>
      <c r="E355" s="17" t="str">
        <f t="shared" si="111"/>
        <v xml:space="preserve">22.5          </v>
      </c>
      <c r="F355" s="17" t="str">
        <f t="shared" si="112"/>
        <v xml:space="preserve">45.5          </v>
      </c>
      <c r="G355" s="17" t="str">
        <f t="shared" si="113"/>
        <v xml:space="preserve">35          </v>
      </c>
      <c r="H355" s="17" t="str">
        <f t="shared" si="114"/>
        <v xml:space="preserve">49          </v>
      </c>
      <c r="I355" s="17" t="str">
        <f t="shared" si="115"/>
        <v xml:space="preserve">42          </v>
      </c>
      <c r="J355" s="17" t="str">
        <f t="shared" si="116"/>
        <v xml:space="preserve">1814          </v>
      </c>
      <c r="K355" s="17" t="str">
        <f t="shared" si="117"/>
        <v xml:space="preserve">394          </v>
      </c>
      <c r="L355" s="17" t="str">
        <f t="shared" si="118"/>
        <v xml:space="preserve">1139          </v>
      </c>
      <c r="M355" s="17" t="str">
        <f t="shared" si="119"/>
        <v xml:space="preserve">920          </v>
      </c>
      <c r="N355" s="17" t="str">
        <f t="shared" si="120"/>
        <v xml:space="preserve">65.4          </v>
      </c>
      <c r="O355" s="17" t="str">
        <f t="shared" si="121"/>
        <v xml:space="preserve">52.7          </v>
      </c>
      <c r="P355" s="17" t="str">
        <f t="shared" si="122"/>
        <v xml:space="preserve">94.3          </v>
      </c>
      <c r="Q355" s="17" t="str">
        <f t="shared" si="123"/>
        <v xml:space="preserve">66.5          </v>
      </c>
      <c r="R355" s="17" t="str">
        <f t="shared" si="124"/>
        <v xml:space="preserve">68.5          </v>
      </c>
      <c r="S355" s="17" t="str">
        <f t="shared" si="125"/>
        <v xml:space="preserve">102.5          </v>
      </c>
      <c r="T355" s="17" t="str">
        <f t="shared" si="126"/>
        <v xml:space="preserve">1814          </v>
      </c>
      <c r="U355" s="17" t="str">
        <f t="shared" si="127"/>
        <v xml:space="preserve">1212          </v>
      </c>
      <c r="V355" s="17" t="str">
        <f t="shared" si="128"/>
        <v xml:space="preserve">1813          </v>
      </c>
    </row>
    <row r="356" spans="2:22" x14ac:dyDescent="0.35">
      <c r="B356" s="17" t="str">
        <f t="shared" si="108"/>
        <v xml:space="preserve">56.3          </v>
      </c>
      <c r="C356" s="17" t="str">
        <f t="shared" si="109"/>
        <v xml:space="preserve">34.3          </v>
      </c>
      <c r="D356" s="17" t="str">
        <f t="shared" si="110"/>
        <v xml:space="preserve">41          </v>
      </c>
      <c r="E356" s="17" t="str">
        <f t="shared" si="111"/>
        <v xml:space="preserve">23          </v>
      </c>
      <c r="F356" s="17" t="str">
        <f t="shared" si="112"/>
        <v xml:space="preserve">46.8          </v>
      </c>
      <c r="G356" s="17" t="str">
        <f t="shared" si="113"/>
        <v xml:space="preserve">36          </v>
      </c>
      <c r="H356" s="17" t="str">
        <f t="shared" si="114"/>
        <v xml:space="preserve">50.4          </v>
      </c>
      <c r="I356" s="17" t="str">
        <f t="shared" si="115"/>
        <v xml:space="preserve">43.2          </v>
      </c>
      <c r="J356" s="17" t="str">
        <f t="shared" si="116"/>
        <v xml:space="preserve">1865          </v>
      </c>
      <c r="K356" s="17" t="str">
        <f t="shared" si="117"/>
        <v xml:space="preserve">405          </v>
      </c>
      <c r="L356" s="17" t="str">
        <f t="shared" si="118"/>
        <v xml:space="preserve">1171          </v>
      </c>
      <c r="M356" s="17" t="str">
        <f t="shared" si="119"/>
        <v xml:space="preserve">946          </v>
      </c>
      <c r="N356" s="17" t="str">
        <f t="shared" si="120"/>
        <v xml:space="preserve">66.9          </v>
      </c>
      <c r="O356" s="17" t="str">
        <f t="shared" si="121"/>
        <v xml:space="preserve">53.9          </v>
      </c>
      <c r="P356" s="17" t="str">
        <f t="shared" si="122"/>
        <v xml:space="preserve">96.2          </v>
      </c>
      <c r="Q356" s="17" t="str">
        <f t="shared" si="123"/>
        <v xml:space="preserve">68.4          </v>
      </c>
      <c r="R356" s="17" t="str">
        <f t="shared" si="124"/>
        <v xml:space="preserve">70.4          </v>
      </c>
      <c r="S356" s="17" t="str">
        <f t="shared" si="125"/>
        <v xml:space="preserve">105.2          </v>
      </c>
      <c r="T356" s="17" t="str">
        <f t="shared" si="126"/>
        <v xml:space="preserve">1864          </v>
      </c>
      <c r="U356" s="17" t="str">
        <f t="shared" si="127"/>
        <v xml:space="preserve">1245          </v>
      </c>
      <c r="V356" s="17" t="str">
        <f t="shared" si="128"/>
        <v xml:space="preserve">1860          </v>
      </c>
    </row>
    <row r="357" spans="2:22" x14ac:dyDescent="0.35">
      <c r="B357" s="17" t="str">
        <f t="shared" si="108"/>
        <v xml:space="preserve">57.7          </v>
      </c>
      <c r="C357" s="17" t="str">
        <f t="shared" si="109"/>
        <v xml:space="preserve">35.1          </v>
      </c>
      <c r="D357" s="17" t="str">
        <f t="shared" si="110"/>
        <v xml:space="preserve">42          </v>
      </c>
      <c r="E357" s="17" t="str">
        <f t="shared" si="111"/>
        <v xml:space="preserve">23.5          </v>
      </c>
      <c r="F357" s="17" t="str">
        <f t="shared" si="112"/>
        <v xml:space="preserve">48.1          </v>
      </c>
      <c r="G357" s="17" t="str">
        <f t="shared" si="113"/>
        <v xml:space="preserve">37          </v>
      </c>
      <c r="H357" s="17" t="str">
        <f t="shared" si="114"/>
        <v xml:space="preserve">51.8          </v>
      </c>
      <c r="I357" s="17" t="str">
        <f t="shared" si="115"/>
        <v xml:space="preserve">44.4          </v>
      </c>
      <c r="J357" s="17" t="str">
        <f t="shared" si="116"/>
        <v xml:space="preserve">1916          </v>
      </c>
      <c r="K357" s="17" t="str">
        <f t="shared" si="117"/>
        <v xml:space="preserve">416          </v>
      </c>
      <c r="L357" s="17" t="str">
        <f t="shared" si="118"/>
        <v xml:space="preserve">1203          </v>
      </c>
      <c r="M357" s="17" t="str">
        <f t="shared" si="119"/>
        <v xml:space="preserve">972          </v>
      </c>
      <c r="N357" s="17" t="str">
        <f t="shared" si="120"/>
        <v xml:space="preserve">68.4          </v>
      </c>
      <c r="O357" s="17" t="str">
        <f t="shared" si="121"/>
        <v xml:space="preserve">55.1          </v>
      </c>
      <c r="P357" s="17" t="str">
        <f t="shared" si="122"/>
        <v xml:space="preserve">98.1          </v>
      </c>
      <c r="Q357" s="17" t="str">
        <f t="shared" si="123"/>
        <v xml:space="preserve">70.3          </v>
      </c>
      <c r="R357" s="17" t="str">
        <f t="shared" si="124"/>
        <v xml:space="preserve">72.3          </v>
      </c>
      <c r="S357" s="17" t="str">
        <f t="shared" si="125"/>
        <v xml:space="preserve">107.9          </v>
      </c>
      <c r="T357" s="17" t="str">
        <f t="shared" si="126"/>
        <v xml:space="preserve">1914          </v>
      </c>
      <c r="U357" s="17" t="str">
        <f t="shared" si="127"/>
        <v xml:space="preserve">1278          </v>
      </c>
      <c r="V357" s="17" t="str">
        <f t="shared" si="128"/>
        <v xml:space="preserve">1907          </v>
      </c>
    </row>
    <row r="358" spans="2:22" x14ac:dyDescent="0.35">
      <c r="B358" s="17" t="str">
        <f t="shared" si="108"/>
        <v xml:space="preserve">59.1          </v>
      </c>
      <c r="C358" s="17" t="str">
        <f t="shared" si="109"/>
        <v xml:space="preserve">35.9          </v>
      </c>
      <c r="D358" s="17" t="str">
        <f t="shared" si="110"/>
        <v xml:space="preserve">43          </v>
      </c>
      <c r="E358" s="17" t="str">
        <f t="shared" si="111"/>
        <v xml:space="preserve">24          </v>
      </c>
      <c r="F358" s="17" t="str">
        <f t="shared" si="112"/>
        <v xml:space="preserve">49.4          </v>
      </c>
      <c r="G358" s="17" t="str">
        <f t="shared" si="113"/>
        <v xml:space="preserve">38          </v>
      </c>
      <c r="H358" s="17" t="str">
        <f t="shared" si="114"/>
        <v xml:space="preserve">53.2          </v>
      </c>
      <c r="I358" s="17" t="str">
        <f t="shared" si="115"/>
        <v xml:space="preserve">45.6          </v>
      </c>
      <c r="J358" s="17" t="str">
        <f t="shared" si="116"/>
        <v xml:space="preserve">1967          </v>
      </c>
      <c r="K358" s="17" t="str">
        <f t="shared" si="117"/>
        <v xml:space="preserve">427          </v>
      </c>
      <c r="L358" s="17" t="str">
        <f t="shared" si="118"/>
        <v xml:space="preserve">1235          </v>
      </c>
      <c r="M358" s="17" t="str">
        <f t="shared" si="119"/>
        <v xml:space="preserve">998          </v>
      </c>
      <c r="N358" s="17" t="str">
        <f t="shared" si="120"/>
        <v xml:space="preserve">69.9          </v>
      </c>
      <c r="O358" s="17" t="str">
        <f t="shared" si="121"/>
        <v xml:space="preserve">56.3          </v>
      </c>
      <c r="P358" s="17" t="str">
        <f t="shared" si="122"/>
        <v xml:space="preserve">100          </v>
      </c>
      <c r="Q358" s="17" t="str">
        <f t="shared" si="123"/>
        <v xml:space="preserve">72.2          </v>
      </c>
      <c r="R358" s="17" t="str">
        <f t="shared" si="124"/>
        <v xml:space="preserve">74.2          </v>
      </c>
      <c r="S358" s="17" t="str">
        <f t="shared" si="125"/>
        <v xml:space="preserve">110.6          </v>
      </c>
      <c r="T358" s="17" t="str">
        <f t="shared" si="126"/>
        <v xml:space="preserve">1964          </v>
      </c>
      <c r="U358" s="17" t="str">
        <f t="shared" si="127"/>
        <v xml:space="preserve">1311          </v>
      </c>
      <c r="V358" s="17" t="str">
        <f t="shared" si="128"/>
        <v xml:space="preserve">1954          </v>
      </c>
    </row>
    <row r="359" spans="2:22" x14ac:dyDescent="0.35">
      <c r="B359" s="17" t="str">
        <f t="shared" si="108"/>
        <v xml:space="preserve">60.5          </v>
      </c>
      <c r="C359" s="17" t="str">
        <f t="shared" si="109"/>
        <v xml:space="preserve">36.7          </v>
      </c>
      <c r="D359" s="17" t="str">
        <f t="shared" si="110"/>
        <v xml:space="preserve">44          </v>
      </c>
      <c r="E359" s="17" t="str">
        <f t="shared" si="111"/>
        <v xml:space="preserve">24.5          </v>
      </c>
      <c r="F359" s="17" t="str">
        <f t="shared" si="112"/>
        <v xml:space="preserve">50.7          </v>
      </c>
      <c r="G359" s="17" t="str">
        <f t="shared" si="113"/>
        <v xml:space="preserve">39          </v>
      </c>
      <c r="H359" s="17" t="str">
        <f t="shared" si="114"/>
        <v xml:space="preserve">54.6          </v>
      </c>
      <c r="I359" s="17" t="str">
        <f t="shared" si="115"/>
        <v xml:space="preserve">46.8          </v>
      </c>
      <c r="J359" s="17" t="str">
        <f t="shared" si="116"/>
        <v xml:space="preserve">2018          </v>
      </c>
      <c r="K359" s="17" t="str">
        <f t="shared" si="117"/>
        <v xml:space="preserve">438          </v>
      </c>
      <c r="L359" s="17" t="str">
        <f t="shared" si="118"/>
        <v xml:space="preserve">1267          </v>
      </c>
      <c r="M359" s="17" t="str">
        <f t="shared" si="119"/>
        <v xml:space="preserve">1024          </v>
      </c>
      <c r="N359" s="17" t="str">
        <f t="shared" si="120"/>
        <v xml:space="preserve">71.4          </v>
      </c>
      <c r="O359" s="17" t="str">
        <f t="shared" si="121"/>
        <v xml:space="preserve">57.5          </v>
      </c>
      <c r="P359" s="17" t="str">
        <f t="shared" si="122"/>
        <v xml:space="preserve">101.9          </v>
      </c>
      <c r="Q359" s="17" t="str">
        <f t="shared" si="123"/>
        <v xml:space="preserve">74.1          </v>
      </c>
      <c r="R359" s="17" t="str">
        <f t="shared" si="124"/>
        <v xml:space="preserve">76.1          </v>
      </c>
      <c r="S359" s="17" t="str">
        <f t="shared" si="125"/>
        <v xml:space="preserve">113.3          </v>
      </c>
      <c r="T359" s="17" t="str">
        <f t="shared" si="126"/>
        <v xml:space="preserve">2014          </v>
      </c>
      <c r="U359" s="17" t="str">
        <f t="shared" si="127"/>
        <v xml:space="preserve">1344          </v>
      </c>
      <c r="V359" s="17" t="str">
        <f t="shared" si="128"/>
        <v xml:space="preserve">2001          </v>
      </c>
    </row>
    <row r="360" spans="2:22" x14ac:dyDescent="0.35">
      <c r="B360" s="17" t="str">
        <f t="shared" si="108"/>
        <v xml:space="preserve">61.9          </v>
      </c>
      <c r="C360" s="17" t="str">
        <f t="shared" si="109"/>
        <v xml:space="preserve">37.5          </v>
      </c>
      <c r="D360" s="17" t="str">
        <f t="shared" si="110"/>
        <v xml:space="preserve">45          </v>
      </c>
      <c r="E360" s="17" t="str">
        <f t="shared" si="111"/>
        <v xml:space="preserve">25          </v>
      </c>
      <c r="F360" s="17" t="str">
        <f t="shared" si="112"/>
        <v xml:space="preserve">52          </v>
      </c>
      <c r="G360" s="17" t="str">
        <f t="shared" si="113"/>
        <v xml:space="preserve">40          </v>
      </c>
      <c r="H360" s="17" t="str">
        <f t="shared" si="114"/>
        <v xml:space="preserve">56          </v>
      </c>
      <c r="I360" s="17" t="str">
        <f t="shared" si="115"/>
        <v xml:space="preserve">48          </v>
      </c>
      <c r="J360" s="17" t="str">
        <f t="shared" si="116"/>
        <v xml:space="preserve">2069          </v>
      </c>
      <c r="K360" s="17" t="str">
        <f t="shared" si="117"/>
        <v xml:space="preserve">449          </v>
      </c>
      <c r="L360" s="17" t="str">
        <f t="shared" si="118"/>
        <v xml:space="preserve">1299          </v>
      </c>
      <c r="M360" s="17" t="str">
        <f t="shared" si="119"/>
        <v xml:space="preserve">1050          </v>
      </c>
      <c r="N360" s="17" t="str">
        <f t="shared" si="120"/>
        <v xml:space="preserve">72.9          </v>
      </c>
      <c r="O360" s="17" t="str">
        <f t="shared" si="121"/>
        <v xml:space="preserve">58.7          </v>
      </c>
      <c r="P360" s="17" t="str">
        <f t="shared" si="122"/>
        <v xml:space="preserve">103.8          </v>
      </c>
      <c r="Q360" s="17" t="str">
        <f t="shared" si="123"/>
        <v xml:space="preserve">76          </v>
      </c>
      <c r="R360" s="17" t="str">
        <f t="shared" si="124"/>
        <v xml:space="preserve">78          </v>
      </c>
      <c r="S360" s="17" t="str">
        <f t="shared" si="125"/>
        <v xml:space="preserve">116          </v>
      </c>
      <c r="T360" s="17" t="str">
        <f t="shared" si="126"/>
        <v xml:space="preserve">2064          </v>
      </c>
      <c r="U360" s="17" t="str">
        <f t="shared" si="127"/>
        <v xml:space="preserve">1377          </v>
      </c>
      <c r="V360" s="17" t="str">
        <f t="shared" si="128"/>
        <v xml:space="preserve">2048          </v>
      </c>
    </row>
    <row r="361" spans="2:22" x14ac:dyDescent="0.35">
      <c r="B361" s="17" t="str">
        <f t="shared" si="108"/>
        <v xml:space="preserve">63.3          </v>
      </c>
      <c r="C361" s="17" t="str">
        <f t="shared" si="109"/>
        <v xml:space="preserve">38.3          </v>
      </c>
      <c r="D361" s="17" t="str">
        <f t="shared" si="110"/>
        <v xml:space="preserve">46          </v>
      </c>
      <c r="E361" s="17" t="str">
        <f t="shared" si="111"/>
        <v xml:space="preserve">25.5          </v>
      </c>
      <c r="F361" s="17" t="str">
        <f t="shared" si="112"/>
        <v xml:space="preserve">53.3          </v>
      </c>
      <c r="G361" s="17" t="str">
        <f t="shared" si="113"/>
        <v xml:space="preserve">41          </v>
      </c>
      <c r="H361" s="17" t="str">
        <f t="shared" si="114"/>
        <v xml:space="preserve">57.4          </v>
      </c>
      <c r="I361" s="17" t="str">
        <f t="shared" si="115"/>
        <v xml:space="preserve">49.2          </v>
      </c>
      <c r="J361" s="17" t="str">
        <f t="shared" si="116"/>
        <v xml:space="preserve">2120          </v>
      </c>
      <c r="K361" s="17" t="str">
        <f t="shared" si="117"/>
        <v xml:space="preserve">460          </v>
      </c>
      <c r="L361" s="17" t="str">
        <f t="shared" si="118"/>
        <v xml:space="preserve">1331          </v>
      </c>
      <c r="M361" s="17" t="str">
        <f t="shared" si="119"/>
        <v xml:space="preserve">1076          </v>
      </c>
      <c r="N361" s="17" t="str">
        <f t="shared" si="120"/>
        <v xml:space="preserve">74.4          </v>
      </c>
      <c r="O361" s="17" t="str">
        <f t="shared" si="121"/>
        <v xml:space="preserve">59.9          </v>
      </c>
      <c r="P361" s="17" t="str">
        <f t="shared" si="122"/>
        <v xml:space="preserve">105.7          </v>
      </c>
      <c r="Q361" s="17" t="str">
        <f t="shared" si="123"/>
        <v xml:space="preserve">77.9          </v>
      </c>
      <c r="R361" s="17" t="str">
        <f t="shared" si="124"/>
        <v xml:space="preserve">79.9          </v>
      </c>
      <c r="S361" s="17" t="str">
        <f t="shared" si="125"/>
        <v xml:space="preserve">118.7          </v>
      </c>
      <c r="T361" s="17" t="str">
        <f t="shared" si="126"/>
        <v xml:space="preserve">2114          </v>
      </c>
      <c r="U361" s="17" t="str">
        <f t="shared" si="127"/>
        <v xml:space="preserve">1410          </v>
      </c>
      <c r="V361" s="17" t="str">
        <f t="shared" si="128"/>
        <v xml:space="preserve">2095          </v>
      </c>
    </row>
    <row r="362" spans="2:22" x14ac:dyDescent="0.35">
      <c r="B362" s="17" t="str">
        <f t="shared" si="108"/>
        <v xml:space="preserve">64.7          </v>
      </c>
      <c r="C362" s="17" t="str">
        <f t="shared" si="109"/>
        <v xml:space="preserve">39.1          </v>
      </c>
      <c r="D362" s="17" t="str">
        <f t="shared" si="110"/>
        <v xml:space="preserve">47          </v>
      </c>
      <c r="E362" s="17" t="str">
        <f t="shared" si="111"/>
        <v xml:space="preserve">26          </v>
      </c>
      <c r="F362" s="17" t="str">
        <f t="shared" si="112"/>
        <v xml:space="preserve">54.6          </v>
      </c>
      <c r="G362" s="17" t="str">
        <f t="shared" si="113"/>
        <v xml:space="preserve">42          </v>
      </c>
      <c r="H362" s="17" t="str">
        <f t="shared" si="114"/>
        <v xml:space="preserve">58.8          </v>
      </c>
      <c r="I362" s="17" t="str">
        <f t="shared" si="115"/>
        <v xml:space="preserve">50.4          </v>
      </c>
      <c r="J362" s="17" t="str">
        <f t="shared" si="116"/>
        <v xml:space="preserve">2171          </v>
      </c>
      <c r="K362" s="17" t="str">
        <f t="shared" si="117"/>
        <v xml:space="preserve">471          </v>
      </c>
      <c r="L362" s="17" t="str">
        <f t="shared" si="118"/>
        <v xml:space="preserve">1363          </v>
      </c>
      <c r="M362" s="17" t="str">
        <f t="shared" si="119"/>
        <v xml:space="preserve">1102          </v>
      </c>
      <c r="N362" s="17" t="str">
        <f t="shared" si="120"/>
        <v xml:space="preserve">75.9          </v>
      </c>
      <c r="O362" s="17" t="str">
        <f t="shared" si="121"/>
        <v xml:space="preserve">61.1          </v>
      </c>
      <c r="P362" s="17" t="str">
        <f t="shared" si="122"/>
        <v xml:space="preserve">107.6          </v>
      </c>
      <c r="Q362" s="17" t="str">
        <f t="shared" si="123"/>
        <v xml:space="preserve">79.8          </v>
      </c>
      <c r="R362" s="17" t="str">
        <f t="shared" si="124"/>
        <v xml:space="preserve">81.8          </v>
      </c>
      <c r="S362" s="17" t="str">
        <f t="shared" si="125"/>
        <v xml:space="preserve">121.4          </v>
      </c>
      <c r="T362" s="17" t="str">
        <f t="shared" si="126"/>
        <v xml:space="preserve">2164          </v>
      </c>
      <c r="U362" s="17" t="str">
        <f t="shared" si="127"/>
        <v xml:space="preserve">1443          </v>
      </c>
      <c r="V362" s="17" t="str">
        <f t="shared" si="128"/>
        <v xml:space="preserve">2142          </v>
      </c>
    </row>
    <row r="363" spans="2:22" x14ac:dyDescent="0.35">
      <c r="B363" s="17" t="str">
        <f t="shared" si="108"/>
        <v xml:space="preserve">66.1          </v>
      </c>
      <c r="C363" s="17" t="str">
        <f t="shared" si="109"/>
        <v xml:space="preserve">39.9          </v>
      </c>
      <c r="D363" s="17" t="str">
        <f t="shared" si="110"/>
        <v xml:space="preserve">48          </v>
      </c>
      <c r="E363" s="17" t="str">
        <f t="shared" si="111"/>
        <v xml:space="preserve">26.5          </v>
      </c>
      <c r="F363" s="17" t="str">
        <f t="shared" si="112"/>
        <v xml:space="preserve">55.9          </v>
      </c>
      <c r="G363" s="17" t="str">
        <f t="shared" si="113"/>
        <v xml:space="preserve">43          </v>
      </c>
      <c r="H363" s="17" t="str">
        <f t="shared" si="114"/>
        <v xml:space="preserve">60.2          </v>
      </c>
      <c r="I363" s="17" t="str">
        <f t="shared" si="115"/>
        <v xml:space="preserve">51.6          </v>
      </c>
      <c r="J363" s="17" t="str">
        <f t="shared" si="116"/>
        <v xml:space="preserve">2222          </v>
      </c>
      <c r="K363" s="17" t="str">
        <f t="shared" si="117"/>
        <v xml:space="preserve">482          </v>
      </c>
      <c r="L363" s="17" t="str">
        <f t="shared" si="118"/>
        <v xml:space="preserve">1395          </v>
      </c>
      <c r="M363" s="17" t="str">
        <f t="shared" si="119"/>
        <v xml:space="preserve">1128          </v>
      </c>
      <c r="N363" s="17" t="str">
        <f t="shared" si="120"/>
        <v xml:space="preserve">77.4          </v>
      </c>
      <c r="O363" s="17" t="str">
        <f t="shared" si="121"/>
        <v xml:space="preserve">62.3          </v>
      </c>
      <c r="P363" s="17" t="str">
        <f t="shared" si="122"/>
        <v xml:space="preserve">109.5          </v>
      </c>
      <c r="Q363" s="17" t="str">
        <f t="shared" si="123"/>
        <v xml:space="preserve">81.7          </v>
      </c>
      <c r="R363" s="17" t="str">
        <f t="shared" si="124"/>
        <v xml:space="preserve">83.7          </v>
      </c>
      <c r="S363" s="17" t="str">
        <f t="shared" si="125"/>
        <v xml:space="preserve">124.1          </v>
      </c>
      <c r="T363" s="17" t="str">
        <f t="shared" si="126"/>
        <v xml:space="preserve">2214          </v>
      </c>
      <c r="U363" s="17" t="str">
        <f t="shared" si="127"/>
        <v xml:space="preserve">1476          </v>
      </c>
      <c r="V363" s="17" t="str">
        <f t="shared" si="128"/>
        <v xml:space="preserve">2189          </v>
      </c>
    </row>
    <row r="364" spans="2:22" x14ac:dyDescent="0.35">
      <c r="B364" s="17" t="str">
        <f t="shared" si="108"/>
        <v xml:space="preserve">67.5          </v>
      </c>
      <c r="C364" s="17" t="str">
        <f t="shared" si="109"/>
        <v xml:space="preserve">40.7          </v>
      </c>
      <c r="D364" s="17" t="str">
        <f t="shared" si="110"/>
        <v xml:space="preserve">49          </v>
      </c>
      <c r="E364" s="17" t="str">
        <f t="shared" si="111"/>
        <v xml:space="preserve">27          </v>
      </c>
      <c r="F364" s="17" t="str">
        <f t="shared" si="112"/>
        <v xml:space="preserve">57.2          </v>
      </c>
      <c r="G364" s="17" t="str">
        <f t="shared" si="113"/>
        <v xml:space="preserve">44          </v>
      </c>
      <c r="H364" s="17" t="str">
        <f t="shared" si="114"/>
        <v xml:space="preserve">61.6          </v>
      </c>
      <c r="I364" s="17" t="str">
        <f t="shared" si="115"/>
        <v xml:space="preserve">52.8          </v>
      </c>
      <c r="J364" s="17" t="str">
        <f t="shared" si="116"/>
        <v xml:space="preserve">2273          </v>
      </c>
      <c r="K364" s="17" t="str">
        <f t="shared" si="117"/>
        <v xml:space="preserve">493          </v>
      </c>
      <c r="L364" s="17" t="str">
        <f t="shared" si="118"/>
        <v xml:space="preserve">1427          </v>
      </c>
      <c r="M364" s="17" t="str">
        <f t="shared" si="119"/>
        <v xml:space="preserve">1154          </v>
      </c>
      <c r="N364" s="17" t="str">
        <f t="shared" si="120"/>
        <v xml:space="preserve">78.9          </v>
      </c>
      <c r="O364" s="17" t="str">
        <f t="shared" si="121"/>
        <v xml:space="preserve">63.5          </v>
      </c>
      <c r="P364" s="17" t="str">
        <f t="shared" si="122"/>
        <v xml:space="preserve">111.4          </v>
      </c>
      <c r="Q364" s="17" t="str">
        <f t="shared" si="123"/>
        <v xml:space="preserve">83.6          </v>
      </c>
      <c r="R364" s="17" t="str">
        <f t="shared" si="124"/>
        <v xml:space="preserve">85.6          </v>
      </c>
      <c r="S364" s="17" t="str">
        <f t="shared" si="125"/>
        <v xml:space="preserve">126.8          </v>
      </c>
      <c r="T364" s="17" t="str">
        <f t="shared" si="126"/>
        <v xml:space="preserve">2264          </v>
      </c>
      <c r="U364" s="17" t="str">
        <f t="shared" si="127"/>
        <v xml:space="preserve">1509          </v>
      </c>
      <c r="V364" s="17" t="str">
        <f t="shared" si="128"/>
        <v xml:space="preserve">2236          </v>
      </c>
    </row>
    <row r="365" spans="2:22" x14ac:dyDescent="0.35">
      <c r="B365" s="17" t="str">
        <f t="shared" si="108"/>
        <v xml:space="preserve">68.9          </v>
      </c>
      <c r="C365" s="17" t="str">
        <f t="shared" si="109"/>
        <v xml:space="preserve">41.5          </v>
      </c>
      <c r="D365" s="17" t="str">
        <f t="shared" si="110"/>
        <v xml:space="preserve">50          </v>
      </c>
      <c r="E365" s="17" t="str">
        <f t="shared" si="111"/>
        <v xml:space="preserve">27.5          </v>
      </c>
      <c r="F365" s="17" t="str">
        <f t="shared" si="112"/>
        <v xml:space="preserve">58.5          </v>
      </c>
      <c r="G365" s="17" t="str">
        <f t="shared" si="113"/>
        <v xml:space="preserve">45          </v>
      </c>
      <c r="H365" s="17" t="str">
        <f t="shared" si="114"/>
        <v xml:space="preserve">63          </v>
      </c>
      <c r="I365" s="17" t="str">
        <f t="shared" si="115"/>
        <v xml:space="preserve">54          </v>
      </c>
      <c r="J365" s="17" t="str">
        <f t="shared" si="116"/>
        <v xml:space="preserve">2324          </v>
      </c>
      <c r="K365" s="17" t="str">
        <f t="shared" si="117"/>
        <v xml:space="preserve">504          </v>
      </c>
      <c r="L365" s="17" t="str">
        <f t="shared" si="118"/>
        <v xml:space="preserve">1459          </v>
      </c>
      <c r="M365" s="17" t="str">
        <f t="shared" si="119"/>
        <v xml:space="preserve">1180          </v>
      </c>
      <c r="N365" s="17" t="str">
        <f t="shared" si="120"/>
        <v xml:space="preserve">80.4          </v>
      </c>
      <c r="O365" s="17" t="str">
        <f t="shared" si="121"/>
        <v xml:space="preserve">64.7          </v>
      </c>
      <c r="P365" s="17" t="str">
        <f t="shared" si="122"/>
        <v xml:space="preserve">113.3          </v>
      </c>
      <c r="Q365" s="17" t="str">
        <f t="shared" si="123"/>
        <v xml:space="preserve">85.5          </v>
      </c>
      <c r="R365" s="17" t="str">
        <f t="shared" si="124"/>
        <v xml:space="preserve">87.5          </v>
      </c>
      <c r="S365" s="17" t="str">
        <f t="shared" si="125"/>
        <v xml:space="preserve">129.5          </v>
      </c>
      <c r="T365" s="17" t="str">
        <f t="shared" si="126"/>
        <v xml:space="preserve">2314          </v>
      </c>
      <c r="U365" s="17" t="str">
        <f t="shared" si="127"/>
        <v xml:space="preserve">1542          </v>
      </c>
      <c r="V365" s="17" t="str">
        <f t="shared" si="128"/>
        <v xml:space="preserve">2283          </v>
      </c>
    </row>
    <row r="366" spans="2:22" x14ac:dyDescent="0.35">
      <c r="B366" s="17" t="str">
        <f t="shared" si="108"/>
        <v xml:space="preserve">70.3          </v>
      </c>
      <c r="C366" s="17" t="str">
        <f t="shared" si="109"/>
        <v xml:space="preserve">42.3          </v>
      </c>
      <c r="D366" s="17" t="str">
        <f t="shared" si="110"/>
        <v xml:space="preserve">51          </v>
      </c>
      <c r="E366" s="17" t="str">
        <f t="shared" si="111"/>
        <v xml:space="preserve">28          </v>
      </c>
      <c r="F366" s="17" t="str">
        <f t="shared" si="112"/>
        <v xml:space="preserve">59.8          </v>
      </c>
      <c r="G366" s="17" t="str">
        <f t="shared" si="113"/>
        <v xml:space="preserve">46          </v>
      </c>
      <c r="H366" s="17" t="str">
        <f t="shared" si="114"/>
        <v xml:space="preserve">64.4          </v>
      </c>
      <c r="I366" s="17" t="str">
        <f t="shared" si="115"/>
        <v xml:space="preserve">55.2          </v>
      </c>
      <c r="J366" s="17" t="str">
        <f t="shared" si="116"/>
        <v xml:space="preserve">2375          </v>
      </c>
      <c r="K366" s="17" t="str">
        <f t="shared" si="117"/>
        <v xml:space="preserve">515          </v>
      </c>
      <c r="L366" s="17" t="str">
        <f t="shared" si="118"/>
        <v xml:space="preserve">1491          </v>
      </c>
      <c r="M366" s="17" t="str">
        <f t="shared" si="119"/>
        <v xml:space="preserve">1206          </v>
      </c>
      <c r="N366" s="17" t="str">
        <f t="shared" si="120"/>
        <v xml:space="preserve">81.9          </v>
      </c>
      <c r="O366" s="17" t="str">
        <f t="shared" si="121"/>
        <v xml:space="preserve">65.9          </v>
      </c>
      <c r="P366" s="17" t="str">
        <f t="shared" si="122"/>
        <v xml:space="preserve">115.2          </v>
      </c>
      <c r="Q366" s="17" t="str">
        <f t="shared" si="123"/>
        <v xml:space="preserve">87.4          </v>
      </c>
      <c r="R366" s="17" t="str">
        <f t="shared" si="124"/>
        <v xml:space="preserve">89.4          </v>
      </c>
      <c r="S366" s="17" t="str">
        <f t="shared" si="125"/>
        <v xml:space="preserve">132.2          </v>
      </c>
      <c r="T366" s="17" t="str">
        <f t="shared" si="126"/>
        <v xml:space="preserve">2364          </v>
      </c>
      <c r="U366" s="17" t="str">
        <f t="shared" si="127"/>
        <v xml:space="preserve">1575          </v>
      </c>
      <c r="V366" s="17" t="str">
        <f t="shared" si="128"/>
        <v xml:space="preserve">2330          </v>
      </c>
    </row>
    <row r="367" spans="2:22" x14ac:dyDescent="0.35">
      <c r="B367" s="17" t="str">
        <f t="shared" si="108"/>
        <v xml:space="preserve">71.7          </v>
      </c>
      <c r="C367" s="17" t="str">
        <f t="shared" si="109"/>
        <v xml:space="preserve">43.1          </v>
      </c>
      <c r="D367" s="17" t="str">
        <f t="shared" si="110"/>
        <v xml:space="preserve">52          </v>
      </c>
      <c r="E367" s="17" t="str">
        <f t="shared" si="111"/>
        <v xml:space="preserve">28.5          </v>
      </c>
      <c r="F367" s="17" t="str">
        <f t="shared" si="112"/>
        <v xml:space="preserve">61.1          </v>
      </c>
      <c r="G367" s="17" t="str">
        <f t="shared" si="113"/>
        <v xml:space="preserve">47          </v>
      </c>
      <c r="H367" s="17" t="str">
        <f t="shared" si="114"/>
        <v xml:space="preserve">65.8          </v>
      </c>
      <c r="I367" s="17" t="str">
        <f t="shared" si="115"/>
        <v xml:space="preserve">56.4          </v>
      </c>
      <c r="J367" s="17" t="str">
        <f t="shared" si="116"/>
        <v xml:space="preserve">2426          </v>
      </c>
      <c r="K367" s="17" t="str">
        <f t="shared" si="117"/>
        <v xml:space="preserve">526          </v>
      </c>
      <c r="L367" s="17" t="str">
        <f t="shared" si="118"/>
        <v xml:space="preserve">1523          </v>
      </c>
      <c r="M367" s="17" t="str">
        <f t="shared" si="119"/>
        <v xml:space="preserve">1232          </v>
      </c>
      <c r="N367" s="17" t="str">
        <f t="shared" si="120"/>
        <v xml:space="preserve">83.4          </v>
      </c>
      <c r="O367" s="17" t="str">
        <f t="shared" si="121"/>
        <v xml:space="preserve">67.1          </v>
      </c>
      <c r="P367" s="17" t="str">
        <f t="shared" si="122"/>
        <v xml:space="preserve">117.1          </v>
      </c>
      <c r="Q367" s="17" t="str">
        <f t="shared" si="123"/>
        <v xml:space="preserve">89.3          </v>
      </c>
      <c r="R367" s="17" t="str">
        <f t="shared" si="124"/>
        <v xml:space="preserve">91.3          </v>
      </c>
      <c r="S367" s="17" t="str">
        <f t="shared" si="125"/>
        <v xml:space="preserve">134.9          </v>
      </c>
      <c r="T367" s="17" t="str">
        <f t="shared" si="126"/>
        <v xml:space="preserve">2414          </v>
      </c>
      <c r="U367" s="17" t="str">
        <f t="shared" si="127"/>
        <v xml:space="preserve">1608          </v>
      </c>
      <c r="V367" s="17" t="str">
        <f t="shared" si="128"/>
        <v xml:space="preserve">2377          </v>
      </c>
    </row>
    <row r="368" spans="2:22" x14ac:dyDescent="0.35">
      <c r="B368" s="17" t="str">
        <f t="shared" si="108"/>
        <v xml:space="preserve">73.1          </v>
      </c>
      <c r="C368" s="17" t="str">
        <f t="shared" si="109"/>
        <v xml:space="preserve">43.9          </v>
      </c>
      <c r="D368" s="17" t="str">
        <f t="shared" si="110"/>
        <v xml:space="preserve">53          </v>
      </c>
      <c r="E368" s="17" t="str">
        <f t="shared" si="111"/>
        <v xml:space="preserve">29          </v>
      </c>
      <c r="F368" s="17" t="str">
        <f t="shared" si="112"/>
        <v xml:space="preserve">62.4          </v>
      </c>
      <c r="G368" s="17" t="str">
        <f t="shared" si="113"/>
        <v xml:space="preserve">48          </v>
      </c>
      <c r="H368" s="17" t="str">
        <f t="shared" si="114"/>
        <v xml:space="preserve">67.2          </v>
      </c>
      <c r="I368" s="17" t="str">
        <f t="shared" si="115"/>
        <v xml:space="preserve">57.6          </v>
      </c>
      <c r="J368" s="17" t="str">
        <f t="shared" si="116"/>
        <v xml:space="preserve">2477          </v>
      </c>
      <c r="K368" s="17" t="str">
        <f t="shared" si="117"/>
        <v xml:space="preserve">537          </v>
      </c>
      <c r="L368" s="17" t="str">
        <f t="shared" si="118"/>
        <v xml:space="preserve">1555          </v>
      </c>
      <c r="M368" s="17" t="str">
        <f t="shared" si="119"/>
        <v xml:space="preserve">1258          </v>
      </c>
      <c r="N368" s="17" t="str">
        <f t="shared" si="120"/>
        <v xml:space="preserve">84.9          </v>
      </c>
      <c r="O368" s="17" t="str">
        <f t="shared" si="121"/>
        <v xml:space="preserve">68.3          </v>
      </c>
      <c r="P368" s="17" t="str">
        <f t="shared" si="122"/>
        <v xml:space="preserve">119          </v>
      </c>
      <c r="Q368" s="17" t="str">
        <f t="shared" si="123"/>
        <v xml:space="preserve">91.2          </v>
      </c>
      <c r="R368" s="17" t="str">
        <f t="shared" si="124"/>
        <v xml:space="preserve">93.2          </v>
      </c>
      <c r="S368" s="17" t="str">
        <f t="shared" si="125"/>
        <v xml:space="preserve">137.6          </v>
      </c>
      <c r="T368" s="17" t="str">
        <f t="shared" si="126"/>
        <v xml:space="preserve">2464          </v>
      </c>
      <c r="U368" s="17" t="str">
        <f t="shared" si="127"/>
        <v xml:space="preserve">1641          </v>
      </c>
      <c r="V368" s="17" t="str">
        <f t="shared" si="128"/>
        <v xml:space="preserve">2424          </v>
      </c>
    </row>
    <row r="369" spans="2:22" x14ac:dyDescent="0.35">
      <c r="B369" s="17" t="str">
        <f t="shared" si="108"/>
        <v xml:space="preserve">74.5          </v>
      </c>
      <c r="C369" s="17" t="str">
        <f t="shared" si="109"/>
        <v xml:space="preserve">44.7          </v>
      </c>
      <c r="D369" s="17" t="str">
        <f t="shared" si="110"/>
        <v xml:space="preserve">54          </v>
      </c>
      <c r="E369" s="17" t="str">
        <f t="shared" si="111"/>
        <v xml:space="preserve">29.5          </v>
      </c>
      <c r="F369" s="17" t="str">
        <f t="shared" si="112"/>
        <v xml:space="preserve">63.7          </v>
      </c>
      <c r="G369" s="17" t="str">
        <f t="shared" si="113"/>
        <v xml:space="preserve">49          </v>
      </c>
      <c r="H369" s="17" t="str">
        <f t="shared" si="114"/>
        <v xml:space="preserve">68.6          </v>
      </c>
      <c r="I369" s="17" t="str">
        <f t="shared" si="115"/>
        <v xml:space="preserve">58.8          </v>
      </c>
      <c r="J369" s="17" t="str">
        <f t="shared" si="116"/>
        <v xml:space="preserve">2528          </v>
      </c>
      <c r="K369" s="17" t="str">
        <f t="shared" si="117"/>
        <v xml:space="preserve">548          </v>
      </c>
      <c r="L369" s="17" t="str">
        <f t="shared" si="118"/>
        <v xml:space="preserve">1587          </v>
      </c>
      <c r="M369" s="17" t="str">
        <f t="shared" si="119"/>
        <v xml:space="preserve">1284          </v>
      </c>
      <c r="N369" s="17" t="str">
        <f t="shared" si="120"/>
        <v xml:space="preserve">86.4          </v>
      </c>
      <c r="O369" s="17" t="str">
        <f t="shared" si="121"/>
        <v xml:space="preserve">69.5          </v>
      </c>
      <c r="P369" s="17" t="str">
        <f t="shared" si="122"/>
        <v xml:space="preserve">120.9          </v>
      </c>
      <c r="Q369" s="17" t="str">
        <f t="shared" si="123"/>
        <v xml:space="preserve">93.1          </v>
      </c>
      <c r="R369" s="17" t="str">
        <f t="shared" si="124"/>
        <v xml:space="preserve">95.1          </v>
      </c>
      <c r="S369" s="17" t="str">
        <f t="shared" si="125"/>
        <v xml:space="preserve">140.3          </v>
      </c>
      <c r="T369" s="17" t="str">
        <f t="shared" si="126"/>
        <v xml:space="preserve">2514          </v>
      </c>
      <c r="U369" s="17" t="str">
        <f t="shared" si="127"/>
        <v xml:space="preserve">1674          </v>
      </c>
      <c r="V369" s="17" t="str">
        <f t="shared" si="128"/>
        <v xml:space="preserve">2471          </v>
      </c>
    </row>
    <row r="370" spans="2:22" x14ac:dyDescent="0.35">
      <c r="B370" s="17" t="str">
        <f t="shared" si="108"/>
        <v xml:space="preserve">75.9          </v>
      </c>
      <c r="C370" s="17" t="str">
        <f t="shared" si="109"/>
        <v xml:space="preserve">45.5          </v>
      </c>
      <c r="D370" s="17" t="str">
        <f t="shared" si="110"/>
        <v xml:space="preserve">55          </v>
      </c>
      <c r="E370" s="17" t="str">
        <f t="shared" si="111"/>
        <v xml:space="preserve">30          </v>
      </c>
      <c r="F370" s="17" t="str">
        <f t="shared" si="112"/>
        <v xml:space="preserve">65          </v>
      </c>
      <c r="G370" s="17" t="str">
        <f t="shared" si="113"/>
        <v xml:space="preserve">50          </v>
      </c>
      <c r="H370" s="17" t="str">
        <f t="shared" si="114"/>
        <v xml:space="preserve">70          </v>
      </c>
      <c r="I370" s="17" t="str">
        <f t="shared" si="115"/>
        <v xml:space="preserve">60          </v>
      </c>
      <c r="J370" s="17" t="str">
        <f t="shared" si="116"/>
        <v xml:space="preserve">2579          </v>
      </c>
      <c r="K370" s="17" t="str">
        <f t="shared" si="117"/>
        <v xml:space="preserve">559          </v>
      </c>
      <c r="L370" s="17" t="str">
        <f t="shared" si="118"/>
        <v xml:space="preserve">1619          </v>
      </c>
      <c r="M370" s="17" t="str">
        <f t="shared" si="119"/>
        <v xml:space="preserve">1310          </v>
      </c>
      <c r="N370" s="17" t="str">
        <f t="shared" si="120"/>
        <v xml:space="preserve">87.9          </v>
      </c>
      <c r="O370" s="17" t="str">
        <f t="shared" si="121"/>
        <v xml:space="preserve">70.7          </v>
      </c>
      <c r="P370" s="17" t="str">
        <f t="shared" si="122"/>
        <v xml:space="preserve">122.8          </v>
      </c>
      <c r="Q370" s="17" t="str">
        <f t="shared" si="123"/>
        <v xml:space="preserve">95          </v>
      </c>
      <c r="R370" s="17" t="str">
        <f t="shared" si="124"/>
        <v xml:space="preserve">97          </v>
      </c>
      <c r="S370" s="17" t="str">
        <f t="shared" si="125"/>
        <v xml:space="preserve">143          </v>
      </c>
      <c r="T370" s="17" t="str">
        <f t="shared" si="126"/>
        <v xml:space="preserve">2564          </v>
      </c>
      <c r="U370" s="17" t="str">
        <f t="shared" si="127"/>
        <v xml:space="preserve">1707          </v>
      </c>
      <c r="V370" s="17" t="str">
        <f t="shared" si="128"/>
        <v xml:space="preserve">2518          </v>
      </c>
    </row>
    <row r="371" spans="2:22" x14ac:dyDescent="0.35">
      <c r="B371" s="17" t="str">
        <f t="shared" si="108"/>
        <v xml:space="preserve">77.3          </v>
      </c>
      <c r="C371" s="17" t="str">
        <f t="shared" si="109"/>
        <v xml:space="preserve">46.3          </v>
      </c>
      <c r="D371" s="17" t="str">
        <f t="shared" si="110"/>
        <v xml:space="preserve">56          </v>
      </c>
      <c r="E371" s="17" t="str">
        <f t="shared" si="111"/>
        <v xml:space="preserve">30.5          </v>
      </c>
      <c r="F371" s="17" t="str">
        <f t="shared" si="112"/>
        <v xml:space="preserve">66.3          </v>
      </c>
      <c r="G371" s="17" t="str">
        <f t="shared" si="113"/>
        <v xml:space="preserve">51          </v>
      </c>
      <c r="H371" s="17" t="str">
        <f t="shared" si="114"/>
        <v xml:space="preserve">71.4          </v>
      </c>
      <c r="I371" s="17" t="str">
        <f t="shared" si="115"/>
        <v xml:space="preserve">61.2          </v>
      </c>
      <c r="J371" s="17" t="str">
        <f t="shared" si="116"/>
        <v xml:space="preserve">2630          </v>
      </c>
      <c r="K371" s="17" t="str">
        <f t="shared" si="117"/>
        <v xml:space="preserve">570          </v>
      </c>
      <c r="L371" s="17" t="str">
        <f t="shared" si="118"/>
        <v xml:space="preserve">1651          </v>
      </c>
      <c r="M371" s="17" t="str">
        <f t="shared" si="119"/>
        <v xml:space="preserve">1336          </v>
      </c>
      <c r="N371" s="17" t="str">
        <f t="shared" si="120"/>
        <v xml:space="preserve">89.4          </v>
      </c>
      <c r="O371" s="17" t="str">
        <f t="shared" si="121"/>
        <v xml:space="preserve">71.9          </v>
      </c>
      <c r="P371" s="17" t="str">
        <f t="shared" si="122"/>
        <v xml:space="preserve">124.7          </v>
      </c>
      <c r="Q371" s="17" t="str">
        <f t="shared" si="123"/>
        <v xml:space="preserve">96.9          </v>
      </c>
      <c r="R371" s="17" t="str">
        <f t="shared" si="124"/>
        <v xml:space="preserve">98.9          </v>
      </c>
      <c r="S371" s="17" t="str">
        <f t="shared" si="125"/>
        <v xml:space="preserve">145.7          </v>
      </c>
      <c r="T371" s="17" t="str">
        <f t="shared" si="126"/>
        <v xml:space="preserve">2614          </v>
      </c>
      <c r="U371" s="17" t="str">
        <f t="shared" si="127"/>
        <v xml:space="preserve">1740          </v>
      </c>
      <c r="V371" s="17" t="str">
        <f t="shared" si="128"/>
        <v xml:space="preserve">2565          </v>
      </c>
    </row>
    <row r="372" spans="2:22" x14ac:dyDescent="0.35">
      <c r="B372" s="17" t="str">
        <f t="shared" si="108"/>
        <v xml:space="preserve">78.7          </v>
      </c>
      <c r="C372" s="17" t="str">
        <f t="shared" si="109"/>
        <v xml:space="preserve">47.1          </v>
      </c>
      <c r="D372" s="17" t="str">
        <f t="shared" si="110"/>
        <v xml:space="preserve">57          </v>
      </c>
      <c r="E372" s="17" t="str">
        <f t="shared" si="111"/>
        <v xml:space="preserve">31          </v>
      </c>
      <c r="F372" s="17" t="str">
        <f t="shared" si="112"/>
        <v xml:space="preserve">67.6          </v>
      </c>
      <c r="G372" s="17" t="str">
        <f t="shared" si="113"/>
        <v xml:space="preserve">52          </v>
      </c>
      <c r="H372" s="17" t="str">
        <f t="shared" si="114"/>
        <v xml:space="preserve">72.8          </v>
      </c>
      <c r="I372" s="17" t="str">
        <f t="shared" si="115"/>
        <v xml:space="preserve">62.4          </v>
      </c>
      <c r="J372" s="17" t="str">
        <f t="shared" si="116"/>
        <v xml:space="preserve">2681          </v>
      </c>
      <c r="K372" s="17" t="str">
        <f t="shared" si="117"/>
        <v xml:space="preserve">581          </v>
      </c>
      <c r="L372" s="17" t="str">
        <f t="shared" si="118"/>
        <v xml:space="preserve">1683          </v>
      </c>
      <c r="M372" s="17" t="str">
        <f t="shared" si="119"/>
        <v xml:space="preserve">1362          </v>
      </c>
      <c r="N372" s="17" t="str">
        <f t="shared" si="120"/>
        <v xml:space="preserve">90.9          </v>
      </c>
      <c r="O372" s="17" t="str">
        <f t="shared" si="121"/>
        <v xml:space="preserve">73.1          </v>
      </c>
      <c r="P372" s="17" t="str">
        <f t="shared" si="122"/>
        <v xml:space="preserve">126.6          </v>
      </c>
      <c r="Q372" s="17" t="str">
        <f t="shared" si="123"/>
        <v xml:space="preserve">98.8          </v>
      </c>
      <c r="R372" s="17" t="str">
        <f t="shared" si="124"/>
        <v xml:space="preserve">100.8          </v>
      </c>
      <c r="S372" s="17" t="str">
        <f t="shared" si="125"/>
        <v xml:space="preserve">148.4          </v>
      </c>
      <c r="T372" s="17" t="str">
        <f t="shared" si="126"/>
        <v xml:space="preserve">2664          </v>
      </c>
      <c r="U372" s="17" t="str">
        <f t="shared" si="127"/>
        <v xml:space="preserve">1773          </v>
      </c>
      <c r="V372" s="17" t="str">
        <f t="shared" si="128"/>
        <v xml:space="preserve">2612          </v>
      </c>
    </row>
    <row r="373" spans="2:22" x14ac:dyDescent="0.35">
      <c r="B373" s="17" t="str">
        <f t="shared" si="108"/>
        <v xml:space="preserve">80.1          </v>
      </c>
      <c r="C373" s="17" t="str">
        <f t="shared" si="109"/>
        <v xml:space="preserve">47.9          </v>
      </c>
      <c r="D373" s="17" t="str">
        <f t="shared" si="110"/>
        <v xml:space="preserve">58          </v>
      </c>
      <c r="E373" s="17" t="str">
        <f t="shared" si="111"/>
        <v xml:space="preserve">31.5          </v>
      </c>
      <c r="F373" s="17" t="str">
        <f t="shared" si="112"/>
        <v xml:space="preserve">68.9          </v>
      </c>
      <c r="G373" s="17" t="str">
        <f t="shared" si="113"/>
        <v xml:space="preserve">53          </v>
      </c>
      <c r="H373" s="17" t="str">
        <f t="shared" si="114"/>
        <v xml:space="preserve">74.2          </v>
      </c>
      <c r="I373" s="17" t="str">
        <f t="shared" si="115"/>
        <v xml:space="preserve">63.6          </v>
      </c>
      <c r="J373" s="17" t="str">
        <f t="shared" si="116"/>
        <v xml:space="preserve">2732          </v>
      </c>
      <c r="K373" s="17" t="str">
        <f t="shared" si="117"/>
        <v xml:space="preserve">592          </v>
      </c>
      <c r="L373" s="17" t="str">
        <f t="shared" si="118"/>
        <v xml:space="preserve">1715          </v>
      </c>
      <c r="M373" s="17" t="str">
        <f t="shared" si="119"/>
        <v xml:space="preserve">1388          </v>
      </c>
      <c r="N373" s="17" t="str">
        <f t="shared" si="120"/>
        <v xml:space="preserve">92.4          </v>
      </c>
      <c r="O373" s="17" t="str">
        <f t="shared" si="121"/>
        <v xml:space="preserve">74.3          </v>
      </c>
      <c r="P373" s="17" t="str">
        <f t="shared" si="122"/>
        <v xml:space="preserve">128.5          </v>
      </c>
      <c r="Q373" s="17" t="str">
        <f t="shared" si="123"/>
        <v xml:space="preserve">100.7          </v>
      </c>
      <c r="R373" s="17" t="str">
        <f t="shared" si="124"/>
        <v xml:space="preserve">102.7          </v>
      </c>
      <c r="S373" s="17" t="str">
        <f t="shared" si="125"/>
        <v xml:space="preserve">151.1          </v>
      </c>
      <c r="T373" s="17" t="str">
        <f t="shared" si="126"/>
        <v xml:space="preserve">2714          </v>
      </c>
      <c r="U373" s="17" t="str">
        <f t="shared" si="127"/>
        <v xml:space="preserve">1806          </v>
      </c>
      <c r="V373" s="17" t="str">
        <f t="shared" si="128"/>
        <v xml:space="preserve">2659          </v>
      </c>
    </row>
    <row r="374" spans="2:22" x14ac:dyDescent="0.35">
      <c r="B374" s="17" t="str">
        <f t="shared" si="108"/>
        <v xml:space="preserve">81.5          </v>
      </c>
      <c r="C374" s="17" t="str">
        <f t="shared" si="109"/>
        <v xml:space="preserve">48.7          </v>
      </c>
      <c r="D374" s="17" t="str">
        <f t="shared" si="110"/>
        <v xml:space="preserve">59          </v>
      </c>
      <c r="E374" s="17" t="str">
        <f t="shared" si="111"/>
        <v xml:space="preserve">32          </v>
      </c>
      <c r="F374" s="17" t="str">
        <f t="shared" si="112"/>
        <v xml:space="preserve">70.2          </v>
      </c>
      <c r="G374" s="17" t="str">
        <f t="shared" si="113"/>
        <v xml:space="preserve">54          </v>
      </c>
      <c r="H374" s="17" t="str">
        <f t="shared" si="114"/>
        <v xml:space="preserve">75.6          </v>
      </c>
      <c r="I374" s="17" t="str">
        <f t="shared" si="115"/>
        <v xml:space="preserve">64.8          </v>
      </c>
      <c r="J374" s="17" t="str">
        <f t="shared" si="116"/>
        <v xml:space="preserve">2783          </v>
      </c>
      <c r="K374" s="17" t="str">
        <f t="shared" si="117"/>
        <v xml:space="preserve">603          </v>
      </c>
      <c r="L374" s="17" t="str">
        <f t="shared" si="118"/>
        <v xml:space="preserve">1747          </v>
      </c>
      <c r="M374" s="17" t="str">
        <f t="shared" si="119"/>
        <v xml:space="preserve">1414          </v>
      </c>
      <c r="N374" s="17" t="str">
        <f t="shared" si="120"/>
        <v xml:space="preserve">93.9          </v>
      </c>
      <c r="O374" s="17" t="str">
        <f t="shared" si="121"/>
        <v xml:space="preserve">75.5          </v>
      </c>
      <c r="P374" s="17" t="str">
        <f t="shared" si="122"/>
        <v xml:space="preserve">130.4          </v>
      </c>
      <c r="Q374" s="17" t="str">
        <f t="shared" si="123"/>
        <v xml:space="preserve">102.6          </v>
      </c>
      <c r="R374" s="17" t="str">
        <f t="shared" si="124"/>
        <v xml:space="preserve">104.6          </v>
      </c>
      <c r="S374" s="17" t="str">
        <f t="shared" si="125"/>
        <v xml:space="preserve">153.8          </v>
      </c>
      <c r="T374" s="17" t="str">
        <f t="shared" si="126"/>
        <v xml:space="preserve">2764          </v>
      </c>
      <c r="U374" s="17" t="str">
        <f t="shared" si="127"/>
        <v xml:space="preserve">1839          </v>
      </c>
      <c r="V374" s="17" t="str">
        <f t="shared" si="128"/>
        <v xml:space="preserve">2706          </v>
      </c>
    </row>
    <row r="375" spans="2:22" x14ac:dyDescent="0.35">
      <c r="B375" s="17" t="str">
        <f t="shared" si="108"/>
        <v xml:space="preserve">82.9          </v>
      </c>
      <c r="C375" s="17" t="str">
        <f t="shared" si="109"/>
        <v xml:space="preserve">49.5          </v>
      </c>
      <c r="D375" s="17" t="str">
        <f t="shared" si="110"/>
        <v xml:space="preserve">60          </v>
      </c>
      <c r="E375" s="17" t="str">
        <f t="shared" si="111"/>
        <v xml:space="preserve">32.5          </v>
      </c>
      <c r="F375" s="17" t="str">
        <f t="shared" si="112"/>
        <v xml:space="preserve">71.5          </v>
      </c>
      <c r="G375" s="17" t="str">
        <f t="shared" si="113"/>
        <v xml:space="preserve">55          </v>
      </c>
      <c r="H375" s="17" t="str">
        <f t="shared" si="114"/>
        <v xml:space="preserve">77          </v>
      </c>
      <c r="I375" s="17" t="str">
        <f t="shared" si="115"/>
        <v xml:space="preserve">66          </v>
      </c>
      <c r="J375" s="17" t="str">
        <f t="shared" si="116"/>
        <v xml:space="preserve">2834          </v>
      </c>
      <c r="K375" s="17" t="str">
        <f t="shared" si="117"/>
        <v xml:space="preserve">614          </v>
      </c>
      <c r="L375" s="17" t="str">
        <f t="shared" si="118"/>
        <v xml:space="preserve">1779          </v>
      </c>
      <c r="M375" s="17" t="str">
        <f t="shared" si="119"/>
        <v xml:space="preserve">1440          </v>
      </c>
      <c r="N375" s="17" t="str">
        <f t="shared" si="120"/>
        <v xml:space="preserve">95.4          </v>
      </c>
      <c r="O375" s="17" t="str">
        <f t="shared" si="121"/>
        <v xml:space="preserve">76.7          </v>
      </c>
      <c r="P375" s="17" t="str">
        <f t="shared" si="122"/>
        <v xml:space="preserve">132.3          </v>
      </c>
      <c r="Q375" s="17" t="str">
        <f t="shared" si="123"/>
        <v xml:space="preserve">104.5          </v>
      </c>
      <c r="R375" s="17" t="str">
        <f t="shared" si="124"/>
        <v xml:space="preserve">106.5          </v>
      </c>
      <c r="S375" s="17" t="str">
        <f t="shared" si="125"/>
        <v xml:space="preserve">156.5          </v>
      </c>
      <c r="T375" s="17" t="str">
        <f t="shared" si="126"/>
        <v xml:space="preserve">2814          </v>
      </c>
      <c r="U375" s="17" t="str">
        <f t="shared" si="127"/>
        <v xml:space="preserve">1872          </v>
      </c>
      <c r="V375" s="17" t="str">
        <f t="shared" si="128"/>
        <v xml:space="preserve">2753          </v>
      </c>
    </row>
    <row r="376" spans="2:22" x14ac:dyDescent="0.35">
      <c r="B376" s="17" t="str">
        <f t="shared" si="108"/>
        <v xml:space="preserve">84.3          </v>
      </c>
      <c r="C376" s="17" t="str">
        <f t="shared" si="109"/>
        <v xml:space="preserve">50.3          </v>
      </c>
      <c r="D376" s="17" t="str">
        <f t="shared" si="110"/>
        <v xml:space="preserve">61          </v>
      </c>
      <c r="E376" s="17" t="str">
        <f t="shared" si="111"/>
        <v xml:space="preserve">33          </v>
      </c>
      <c r="F376" s="17" t="str">
        <f t="shared" si="112"/>
        <v xml:space="preserve">72.8          </v>
      </c>
      <c r="G376" s="17" t="str">
        <f t="shared" si="113"/>
        <v xml:space="preserve">56          </v>
      </c>
      <c r="H376" s="17" t="str">
        <f t="shared" si="114"/>
        <v xml:space="preserve">78.4          </v>
      </c>
      <c r="I376" s="17" t="str">
        <f t="shared" si="115"/>
        <v xml:space="preserve">67.2          </v>
      </c>
      <c r="J376" s="17" t="str">
        <f t="shared" si="116"/>
        <v xml:space="preserve">2885          </v>
      </c>
      <c r="K376" s="17" t="str">
        <f t="shared" si="117"/>
        <v xml:space="preserve">625          </v>
      </c>
      <c r="L376" s="17" t="str">
        <f t="shared" si="118"/>
        <v xml:space="preserve">1811          </v>
      </c>
      <c r="M376" s="17" t="str">
        <f t="shared" si="119"/>
        <v xml:space="preserve">1466          </v>
      </c>
      <c r="N376" s="17" t="str">
        <f t="shared" si="120"/>
        <v xml:space="preserve">96.9          </v>
      </c>
      <c r="O376" s="17" t="str">
        <f t="shared" si="121"/>
        <v xml:space="preserve">77.9          </v>
      </c>
      <c r="P376" s="17" t="str">
        <f t="shared" si="122"/>
        <v xml:space="preserve">134.2          </v>
      </c>
      <c r="Q376" s="17" t="str">
        <f t="shared" si="123"/>
        <v xml:space="preserve">106.4          </v>
      </c>
      <c r="R376" s="17" t="str">
        <f t="shared" si="124"/>
        <v xml:space="preserve">108.4          </v>
      </c>
      <c r="S376" s="17" t="str">
        <f t="shared" si="125"/>
        <v xml:space="preserve">159.2          </v>
      </c>
      <c r="T376" s="17" t="str">
        <f t="shared" si="126"/>
        <v xml:space="preserve">2864          </v>
      </c>
      <c r="U376" s="17" t="str">
        <f t="shared" si="127"/>
        <v xml:space="preserve">1905          </v>
      </c>
      <c r="V376" s="17" t="str">
        <f t="shared" si="128"/>
        <v xml:space="preserve">2800          </v>
      </c>
    </row>
    <row r="377" spans="2:22" x14ac:dyDescent="0.35">
      <c r="B377" s="17" t="str">
        <f t="shared" si="108"/>
        <v xml:space="preserve">85.7          </v>
      </c>
      <c r="C377" s="17" t="str">
        <f t="shared" si="109"/>
        <v xml:space="preserve">51.1          </v>
      </c>
      <c r="D377" s="17" t="str">
        <f t="shared" si="110"/>
        <v xml:space="preserve">62          </v>
      </c>
      <c r="E377" s="17" t="str">
        <f t="shared" si="111"/>
        <v xml:space="preserve">33.5          </v>
      </c>
      <c r="F377" s="17" t="str">
        <f t="shared" si="112"/>
        <v xml:space="preserve">74.1          </v>
      </c>
      <c r="G377" s="17" t="str">
        <f t="shared" si="113"/>
        <v xml:space="preserve">57          </v>
      </c>
      <c r="H377" s="17" t="str">
        <f t="shared" si="114"/>
        <v xml:space="preserve">79.8          </v>
      </c>
      <c r="I377" s="17" t="str">
        <f t="shared" si="115"/>
        <v xml:space="preserve">68.4          </v>
      </c>
      <c r="J377" s="17" t="str">
        <f t="shared" si="116"/>
        <v xml:space="preserve">2936          </v>
      </c>
      <c r="K377" s="17" t="str">
        <f t="shared" si="117"/>
        <v xml:space="preserve">636          </v>
      </c>
      <c r="L377" s="17" t="str">
        <f t="shared" si="118"/>
        <v xml:space="preserve">1843          </v>
      </c>
      <c r="M377" s="17" t="str">
        <f t="shared" si="119"/>
        <v xml:space="preserve">1492          </v>
      </c>
      <c r="N377" s="17" t="str">
        <f t="shared" si="120"/>
        <v xml:space="preserve">98.4          </v>
      </c>
      <c r="O377" s="17" t="str">
        <f t="shared" si="121"/>
        <v xml:space="preserve">79.1          </v>
      </c>
      <c r="P377" s="17" t="str">
        <f t="shared" si="122"/>
        <v xml:space="preserve">136.1          </v>
      </c>
      <c r="Q377" s="17" t="str">
        <f t="shared" si="123"/>
        <v xml:space="preserve">108.3          </v>
      </c>
      <c r="R377" s="17" t="str">
        <f t="shared" si="124"/>
        <v xml:space="preserve">110.3          </v>
      </c>
      <c r="S377" s="17" t="str">
        <f t="shared" si="125"/>
        <v xml:space="preserve">161.9          </v>
      </c>
      <c r="T377" s="17" t="str">
        <f t="shared" si="126"/>
        <v xml:space="preserve">2914          </v>
      </c>
      <c r="U377" s="17" t="str">
        <f t="shared" si="127"/>
        <v xml:space="preserve">1938          </v>
      </c>
      <c r="V377" s="17" t="str">
        <f t="shared" si="128"/>
        <v xml:space="preserve">2847          </v>
      </c>
    </row>
    <row r="378" spans="2:22" x14ac:dyDescent="0.35">
      <c r="B378" s="17" t="str">
        <f t="shared" si="108"/>
        <v xml:space="preserve">87.1          </v>
      </c>
      <c r="C378" s="17" t="str">
        <f t="shared" si="109"/>
        <v xml:space="preserve">51.9          </v>
      </c>
      <c r="D378" s="17" t="str">
        <f t="shared" si="110"/>
        <v xml:space="preserve">63          </v>
      </c>
      <c r="E378" s="17" t="str">
        <f t="shared" si="111"/>
        <v xml:space="preserve">34          </v>
      </c>
      <c r="F378" s="17" t="str">
        <f t="shared" si="112"/>
        <v xml:space="preserve">75.4          </v>
      </c>
      <c r="G378" s="17" t="str">
        <f t="shared" si="113"/>
        <v xml:space="preserve">58          </v>
      </c>
      <c r="H378" s="17" t="str">
        <f t="shared" si="114"/>
        <v xml:space="preserve">81.2          </v>
      </c>
      <c r="I378" s="17" t="str">
        <f t="shared" si="115"/>
        <v xml:space="preserve">69.6          </v>
      </c>
      <c r="J378" s="17" t="str">
        <f t="shared" si="116"/>
        <v xml:space="preserve">2987          </v>
      </c>
      <c r="K378" s="17" t="str">
        <f t="shared" si="117"/>
        <v xml:space="preserve">647          </v>
      </c>
      <c r="L378" s="17" t="str">
        <f t="shared" si="118"/>
        <v xml:space="preserve">1875          </v>
      </c>
      <c r="M378" s="17" t="str">
        <f t="shared" si="119"/>
        <v xml:space="preserve">1518          </v>
      </c>
      <c r="N378" s="17" t="str">
        <f t="shared" si="120"/>
        <v xml:space="preserve">99.9          </v>
      </c>
      <c r="O378" s="17" t="str">
        <f t="shared" si="121"/>
        <v xml:space="preserve">80.3          </v>
      </c>
      <c r="P378" s="17" t="str">
        <f t="shared" si="122"/>
        <v xml:space="preserve">138          </v>
      </c>
      <c r="Q378" s="17" t="str">
        <f t="shared" si="123"/>
        <v xml:space="preserve">110.2          </v>
      </c>
      <c r="R378" s="17" t="str">
        <f t="shared" si="124"/>
        <v xml:space="preserve">112.2          </v>
      </c>
      <c r="S378" s="17" t="str">
        <f t="shared" si="125"/>
        <v xml:space="preserve">164.6          </v>
      </c>
      <c r="T378" s="17" t="str">
        <f t="shared" si="126"/>
        <v xml:space="preserve">2964          </v>
      </c>
      <c r="U378" s="17" t="str">
        <f t="shared" si="127"/>
        <v xml:space="preserve">1971          </v>
      </c>
      <c r="V378" s="17" t="str">
        <f t="shared" si="128"/>
        <v xml:space="preserve">2894          </v>
      </c>
    </row>
    <row r="379" spans="2:22" x14ac:dyDescent="0.35">
      <c r="B379" s="17" t="str">
        <f t="shared" si="108"/>
        <v xml:space="preserve">88.5          </v>
      </c>
      <c r="C379" s="17" t="str">
        <f t="shared" si="109"/>
        <v xml:space="preserve">52.7          </v>
      </c>
      <c r="D379" s="17" t="str">
        <f t="shared" si="110"/>
        <v xml:space="preserve">64          </v>
      </c>
      <c r="E379" s="17" t="str">
        <f t="shared" si="111"/>
        <v xml:space="preserve">34.5          </v>
      </c>
      <c r="F379" s="17" t="str">
        <f t="shared" si="112"/>
        <v xml:space="preserve">76.7          </v>
      </c>
      <c r="G379" s="17" t="str">
        <f t="shared" si="113"/>
        <v xml:space="preserve">59          </v>
      </c>
      <c r="H379" s="17" t="str">
        <f t="shared" si="114"/>
        <v xml:space="preserve">82.6          </v>
      </c>
      <c r="I379" s="17" t="str">
        <f t="shared" si="115"/>
        <v xml:space="preserve">70.8          </v>
      </c>
      <c r="J379" s="17" t="str">
        <f t="shared" si="116"/>
        <v xml:space="preserve">3038          </v>
      </c>
      <c r="K379" s="17" t="str">
        <f t="shared" si="117"/>
        <v xml:space="preserve">658          </v>
      </c>
      <c r="L379" s="17" t="str">
        <f t="shared" si="118"/>
        <v xml:space="preserve">1907          </v>
      </c>
      <c r="M379" s="17" t="str">
        <f t="shared" si="119"/>
        <v xml:space="preserve">1544          </v>
      </c>
      <c r="N379" s="17" t="str">
        <f t="shared" si="120"/>
        <v xml:space="preserve">101.4          </v>
      </c>
      <c r="O379" s="17" t="str">
        <f t="shared" si="121"/>
        <v xml:space="preserve">81.5          </v>
      </c>
      <c r="P379" s="17" t="str">
        <f t="shared" si="122"/>
        <v xml:space="preserve">139.9          </v>
      </c>
      <c r="Q379" s="17" t="str">
        <f t="shared" si="123"/>
        <v xml:space="preserve">112.1          </v>
      </c>
      <c r="R379" s="17" t="str">
        <f t="shared" si="124"/>
        <v xml:space="preserve">114.1          </v>
      </c>
      <c r="S379" s="17" t="str">
        <f t="shared" si="125"/>
        <v xml:space="preserve">167.3          </v>
      </c>
      <c r="T379" s="17" t="str">
        <f t="shared" si="126"/>
        <v xml:space="preserve">3014          </v>
      </c>
      <c r="U379" s="17" t="str">
        <f t="shared" si="127"/>
        <v xml:space="preserve">2004          </v>
      </c>
      <c r="V379" s="17" t="str">
        <f t="shared" si="128"/>
        <v xml:space="preserve">2941          </v>
      </c>
    </row>
    <row r="380" spans="2:22" x14ac:dyDescent="0.35">
      <c r="B380" s="17" t="str">
        <f t="shared" si="108"/>
        <v xml:space="preserve">89.9          </v>
      </c>
      <c r="C380" s="17" t="str">
        <f t="shared" si="109"/>
        <v xml:space="preserve">53.5          </v>
      </c>
      <c r="D380" s="17" t="str">
        <f t="shared" si="110"/>
        <v xml:space="preserve">65          </v>
      </c>
      <c r="E380" s="17" t="str">
        <f t="shared" si="111"/>
        <v xml:space="preserve">35          </v>
      </c>
      <c r="F380" s="17" t="str">
        <f t="shared" si="112"/>
        <v xml:space="preserve">78          </v>
      </c>
      <c r="G380" s="17" t="str">
        <f t="shared" si="113"/>
        <v xml:space="preserve">60          </v>
      </c>
      <c r="H380" s="17" t="str">
        <f t="shared" si="114"/>
        <v xml:space="preserve">84          </v>
      </c>
      <c r="I380" s="17" t="str">
        <f t="shared" si="115"/>
        <v xml:space="preserve">72          </v>
      </c>
      <c r="J380" s="17" t="str">
        <f t="shared" si="116"/>
        <v xml:space="preserve">3089          </v>
      </c>
      <c r="K380" s="17" t="str">
        <f t="shared" si="117"/>
        <v xml:space="preserve">669          </v>
      </c>
      <c r="L380" s="17" t="str">
        <f t="shared" si="118"/>
        <v xml:space="preserve">1939          </v>
      </c>
      <c r="M380" s="17" t="str">
        <f t="shared" si="119"/>
        <v xml:space="preserve">1570          </v>
      </c>
      <c r="N380" s="17" t="str">
        <f t="shared" si="120"/>
        <v xml:space="preserve">102.9          </v>
      </c>
      <c r="O380" s="17" t="str">
        <f t="shared" si="121"/>
        <v xml:space="preserve">82.7          </v>
      </c>
      <c r="P380" s="17" t="str">
        <f t="shared" si="122"/>
        <v xml:space="preserve">141.8          </v>
      </c>
      <c r="Q380" s="17" t="str">
        <f t="shared" si="123"/>
        <v xml:space="preserve">114          </v>
      </c>
      <c r="R380" s="17" t="str">
        <f t="shared" si="124"/>
        <v xml:space="preserve">116          </v>
      </c>
      <c r="S380" s="17" t="str">
        <f t="shared" si="125"/>
        <v xml:space="preserve">170          </v>
      </c>
      <c r="T380" s="17" t="str">
        <f t="shared" si="126"/>
        <v xml:space="preserve">3064          </v>
      </c>
      <c r="U380" s="17" t="str">
        <f t="shared" si="127"/>
        <v xml:space="preserve">2037          </v>
      </c>
      <c r="V380" s="17" t="str">
        <f t="shared" si="128"/>
        <v xml:space="preserve">2988          </v>
      </c>
    </row>
    <row r="381" spans="2:22" x14ac:dyDescent="0.35">
      <c r="B381" s="17" t="str">
        <f t="shared" si="108"/>
        <v xml:space="preserve">91.3          </v>
      </c>
      <c r="C381" s="17" t="str">
        <f t="shared" si="109"/>
        <v xml:space="preserve">54.3          </v>
      </c>
      <c r="D381" s="17" t="str">
        <f t="shared" si="110"/>
        <v xml:space="preserve">66          </v>
      </c>
      <c r="E381" s="17" t="str">
        <f t="shared" si="111"/>
        <v xml:space="preserve">35.5          </v>
      </c>
      <c r="F381" s="17" t="str">
        <f t="shared" si="112"/>
        <v xml:space="preserve">79.3          </v>
      </c>
      <c r="G381" s="17" t="str">
        <f t="shared" si="113"/>
        <v xml:space="preserve">61          </v>
      </c>
      <c r="H381" s="17" t="str">
        <f t="shared" si="114"/>
        <v xml:space="preserve">85.4          </v>
      </c>
      <c r="I381" s="17" t="str">
        <f t="shared" si="115"/>
        <v xml:space="preserve">73.2          </v>
      </c>
      <c r="J381" s="17" t="str">
        <f t="shared" si="116"/>
        <v xml:space="preserve">3140          </v>
      </c>
      <c r="K381" s="17" t="str">
        <f t="shared" si="117"/>
        <v xml:space="preserve">680          </v>
      </c>
      <c r="L381" s="17" t="str">
        <f t="shared" si="118"/>
        <v xml:space="preserve">1971          </v>
      </c>
      <c r="M381" s="17" t="str">
        <f t="shared" si="119"/>
        <v xml:space="preserve">1596          </v>
      </c>
      <c r="N381" s="17" t="str">
        <f t="shared" si="120"/>
        <v xml:space="preserve">104.4          </v>
      </c>
      <c r="O381" s="17" t="str">
        <f t="shared" si="121"/>
        <v xml:space="preserve">83.9          </v>
      </c>
      <c r="P381" s="17" t="str">
        <f t="shared" si="122"/>
        <v xml:space="preserve">143.7          </v>
      </c>
      <c r="Q381" s="17" t="str">
        <f t="shared" si="123"/>
        <v xml:space="preserve">115.9          </v>
      </c>
      <c r="R381" s="17" t="str">
        <f t="shared" si="124"/>
        <v xml:space="preserve">117.9          </v>
      </c>
      <c r="S381" s="17" t="str">
        <f t="shared" si="125"/>
        <v xml:space="preserve">172.7          </v>
      </c>
      <c r="T381" s="17" t="str">
        <f t="shared" si="126"/>
        <v xml:space="preserve">3114          </v>
      </c>
      <c r="U381" s="17" t="str">
        <f t="shared" si="127"/>
        <v xml:space="preserve">2070          </v>
      </c>
      <c r="V381" s="17" t="str">
        <f t="shared" si="128"/>
        <v xml:space="preserve">3035          </v>
      </c>
    </row>
    <row r="382" spans="2:22" x14ac:dyDescent="0.35">
      <c r="B382" s="17" t="str">
        <f t="shared" si="108"/>
        <v xml:space="preserve">92.7          </v>
      </c>
      <c r="C382" s="17" t="str">
        <f t="shared" si="109"/>
        <v xml:space="preserve">55.1          </v>
      </c>
      <c r="D382" s="17" t="str">
        <f t="shared" si="110"/>
        <v xml:space="preserve">67          </v>
      </c>
      <c r="E382" s="17" t="str">
        <f t="shared" si="111"/>
        <v xml:space="preserve">36          </v>
      </c>
      <c r="F382" s="17" t="str">
        <f t="shared" si="112"/>
        <v xml:space="preserve">80.6          </v>
      </c>
      <c r="G382" s="17" t="str">
        <f t="shared" si="113"/>
        <v xml:space="preserve">62          </v>
      </c>
      <c r="H382" s="17" t="str">
        <f t="shared" si="114"/>
        <v xml:space="preserve">86.8          </v>
      </c>
      <c r="I382" s="17" t="str">
        <f t="shared" si="115"/>
        <v xml:space="preserve">74.4          </v>
      </c>
      <c r="J382" s="17" t="str">
        <f t="shared" si="116"/>
        <v xml:space="preserve">3191          </v>
      </c>
      <c r="K382" s="17" t="str">
        <f t="shared" si="117"/>
        <v xml:space="preserve">691          </v>
      </c>
      <c r="L382" s="17" t="str">
        <f t="shared" si="118"/>
        <v xml:space="preserve">2003          </v>
      </c>
      <c r="M382" s="17" t="str">
        <f t="shared" si="119"/>
        <v xml:space="preserve">1622          </v>
      </c>
      <c r="N382" s="17" t="str">
        <f t="shared" si="120"/>
        <v xml:space="preserve">105.9          </v>
      </c>
      <c r="O382" s="17" t="str">
        <f t="shared" si="121"/>
        <v xml:space="preserve">85.1          </v>
      </c>
      <c r="P382" s="17" t="str">
        <f t="shared" si="122"/>
        <v xml:space="preserve">145.6          </v>
      </c>
      <c r="Q382" s="17" t="str">
        <f t="shared" si="123"/>
        <v xml:space="preserve">117.8          </v>
      </c>
      <c r="R382" s="17" t="str">
        <f t="shared" si="124"/>
        <v xml:space="preserve">119.8          </v>
      </c>
      <c r="S382" s="17" t="str">
        <f t="shared" si="125"/>
        <v xml:space="preserve">175.4          </v>
      </c>
      <c r="T382" s="17" t="str">
        <f t="shared" si="126"/>
        <v xml:space="preserve">3164          </v>
      </c>
      <c r="U382" s="17" t="str">
        <f t="shared" si="127"/>
        <v xml:space="preserve">2103          </v>
      </c>
      <c r="V382" s="17" t="str">
        <f t="shared" si="128"/>
        <v xml:space="preserve">3082          </v>
      </c>
    </row>
    <row r="383" spans="2:22" x14ac:dyDescent="0.35">
      <c r="B383" s="17" t="str">
        <f t="shared" si="108"/>
        <v xml:space="preserve">94.1          </v>
      </c>
      <c r="C383" s="17" t="str">
        <f t="shared" si="109"/>
        <v xml:space="preserve">55.9          </v>
      </c>
      <c r="D383" s="17" t="str">
        <f t="shared" si="110"/>
        <v xml:space="preserve">68          </v>
      </c>
      <c r="E383" s="17" t="str">
        <f t="shared" si="111"/>
        <v xml:space="preserve">36.5          </v>
      </c>
      <c r="F383" s="17" t="str">
        <f t="shared" si="112"/>
        <v xml:space="preserve">81.9          </v>
      </c>
      <c r="G383" s="17" t="str">
        <f t="shared" si="113"/>
        <v xml:space="preserve">63          </v>
      </c>
      <c r="H383" s="17" t="str">
        <f t="shared" si="114"/>
        <v xml:space="preserve">88.2          </v>
      </c>
      <c r="I383" s="17" t="str">
        <f t="shared" si="115"/>
        <v xml:space="preserve">75.6          </v>
      </c>
      <c r="J383" s="17" t="str">
        <f t="shared" si="116"/>
        <v xml:space="preserve">3242          </v>
      </c>
      <c r="K383" s="17" t="str">
        <f t="shared" si="117"/>
        <v xml:space="preserve">702          </v>
      </c>
      <c r="L383" s="17" t="str">
        <f t="shared" si="118"/>
        <v xml:space="preserve">2035          </v>
      </c>
      <c r="M383" s="17" t="str">
        <f t="shared" si="119"/>
        <v xml:space="preserve">1648          </v>
      </c>
      <c r="N383" s="17" t="str">
        <f t="shared" si="120"/>
        <v xml:space="preserve">107.4          </v>
      </c>
      <c r="O383" s="17" t="str">
        <f t="shared" si="121"/>
        <v xml:space="preserve">86.3          </v>
      </c>
      <c r="P383" s="17" t="str">
        <f t="shared" si="122"/>
        <v xml:space="preserve">147.5          </v>
      </c>
      <c r="Q383" s="17" t="str">
        <f t="shared" si="123"/>
        <v xml:space="preserve">119.7          </v>
      </c>
      <c r="R383" s="17" t="str">
        <f t="shared" si="124"/>
        <v xml:space="preserve">121.7          </v>
      </c>
      <c r="S383" s="17" t="str">
        <f t="shared" si="125"/>
        <v xml:space="preserve">178.1          </v>
      </c>
      <c r="T383" s="17" t="str">
        <f t="shared" si="126"/>
        <v xml:space="preserve">3214          </v>
      </c>
      <c r="U383" s="17" t="str">
        <f t="shared" si="127"/>
        <v xml:space="preserve">2136          </v>
      </c>
      <c r="V383" s="17" t="str">
        <f t="shared" si="128"/>
        <v xml:space="preserve">3129          </v>
      </c>
    </row>
    <row r="384" spans="2:22" x14ac:dyDescent="0.35">
      <c r="B384" s="17" t="str">
        <f t="shared" ref="B384:B415" si="129">IF($B$2, B76, B75 / $B$8 &amp; REPT( " ", $B$5 ))</f>
        <v xml:space="preserve">95.5          </v>
      </c>
      <c r="C384" s="17" t="str">
        <f t="shared" ref="C384:C415" si="130">IF($C$2, C76, C75 / $C$8 &amp; REPT( " ", $C$5 ))</f>
        <v xml:space="preserve">56.7          </v>
      </c>
      <c r="D384" s="17" t="str">
        <f t="shared" ref="D384:D415" si="131">IF($D$2, D76, D75 / $D$8 &amp; REPT( " ", $D$5 ))</f>
        <v xml:space="preserve">69          </v>
      </c>
      <c r="E384" s="17" t="str">
        <f t="shared" ref="E384:E415" si="132">IF($E$2, E76, E75 / $E$8 &amp; REPT( " ", $E$5 ))</f>
        <v xml:space="preserve">37          </v>
      </c>
      <c r="F384" s="17" t="str">
        <f t="shared" ref="F384:F415" si="133">IF($F$2, F76, F75 / $F$8 &amp; REPT( " ", $F$5 ))</f>
        <v xml:space="preserve">83.2          </v>
      </c>
      <c r="G384" s="17" t="str">
        <f t="shared" ref="G384:G415" si="134">IF($G$2, G76, G75 / $G$8 &amp; REPT( " ", $G$5 ))</f>
        <v xml:space="preserve">64          </v>
      </c>
      <c r="H384" s="17" t="str">
        <f t="shared" ref="H384:H415" si="135">IF($H$2, H76, H75 / $H$8 &amp; REPT( " ", $H$5 ))</f>
        <v xml:space="preserve">89.6          </v>
      </c>
      <c r="I384" s="17" t="str">
        <f t="shared" ref="I384:I415" si="136">IF($I$2, I76, I75 / $I$8 &amp; REPT( " ", $I$5 ))</f>
        <v xml:space="preserve">76.8          </v>
      </c>
      <c r="J384" s="17" t="str">
        <f t="shared" ref="J384:J415" si="137">IF($J$2, J76, J75 / $J$8 &amp; REPT( " ", $J$5 ))</f>
        <v xml:space="preserve">3293          </v>
      </c>
      <c r="K384" s="17" t="str">
        <f t="shared" ref="K384:K415" si="138">IF($K$2, K76, K75 / $K$8 &amp; REPT( " ", $K$5 ))</f>
        <v xml:space="preserve">713          </v>
      </c>
      <c r="L384" s="17" t="str">
        <f t="shared" ref="L384:L415" si="139">IF($L$2, L76, L75 / $L$8 &amp; REPT( " ", $L$5 ))</f>
        <v xml:space="preserve">2067          </v>
      </c>
      <c r="M384" s="17" t="str">
        <f t="shared" ref="M384:M415" si="140">IF($M$2, M76, M75 / $M$8 &amp; REPT( " ", $M$5 ))</f>
        <v xml:space="preserve">1674          </v>
      </c>
      <c r="N384" s="17" t="str">
        <f t="shared" ref="N384:N415" si="141">IF($N$2, N76, N75 / $N$8 &amp; REPT( " ", $N$5 ))</f>
        <v xml:space="preserve">108.9          </v>
      </c>
      <c r="O384" s="17" t="str">
        <f t="shared" ref="O384:O415" si="142">IF($O$2, O76, O75 / $O$8 &amp; REPT( " ", $O$5 ))</f>
        <v xml:space="preserve">87.5          </v>
      </c>
      <c r="P384" s="17" t="str">
        <f t="shared" ref="P384:P415" si="143">IF($P$2, P76, P75 / $P$8 &amp; REPT( " ", $P$5 ))</f>
        <v xml:space="preserve">149.4          </v>
      </c>
      <c r="Q384" s="17" t="str">
        <f t="shared" ref="Q384:Q415" si="144">IF($Q$2, Q76, Q75 / $Q$8 &amp; REPT( " ", $Q$5 ))</f>
        <v xml:space="preserve">121.6          </v>
      </c>
      <c r="R384" s="17" t="str">
        <f t="shared" ref="R384:R415" si="145">IF($R$2, R76, R75 / $R$8 &amp; REPT( " ", $R$5 ))</f>
        <v xml:space="preserve">123.6          </v>
      </c>
      <c r="S384" s="17" t="str">
        <f t="shared" ref="S384:S415" si="146">IF($S$2, S76, S75 / $S$8 &amp; REPT( " ", $S$5 ))</f>
        <v xml:space="preserve">180.8          </v>
      </c>
      <c r="T384" s="17" t="str">
        <f t="shared" ref="T384:T415" si="147">IF($T$2, T76, T75 / $T$8 &amp; REPT( " ", $T$5 ))</f>
        <v xml:space="preserve">3264          </v>
      </c>
      <c r="U384" s="17" t="str">
        <f t="shared" ref="U384:U415" si="148">IF($U$2, U76, U75 / $U$8 &amp; REPT( " ", $U$5 ))</f>
        <v xml:space="preserve">2169          </v>
      </c>
      <c r="V384" s="17" t="str">
        <f t="shared" ref="V384:V415" si="149">IF($V$2, V76, V75 / $V$8 &amp; REPT( " ", $V$5 ))</f>
        <v xml:space="preserve">3176          </v>
      </c>
    </row>
    <row r="385" spans="2:22" x14ac:dyDescent="0.35">
      <c r="B385" s="17" t="str">
        <f t="shared" si="129"/>
        <v xml:space="preserve">96.9          </v>
      </c>
      <c r="C385" s="17" t="str">
        <f t="shared" si="130"/>
        <v xml:space="preserve">57.5          </v>
      </c>
      <c r="D385" s="17" t="str">
        <f t="shared" si="131"/>
        <v xml:space="preserve">70          </v>
      </c>
      <c r="E385" s="17" t="str">
        <f t="shared" si="132"/>
        <v xml:space="preserve">37.5          </v>
      </c>
      <c r="F385" s="17" t="str">
        <f t="shared" si="133"/>
        <v xml:space="preserve">84.5          </v>
      </c>
      <c r="G385" s="17" t="str">
        <f t="shared" si="134"/>
        <v xml:space="preserve">65          </v>
      </c>
      <c r="H385" s="17" t="str">
        <f t="shared" si="135"/>
        <v xml:space="preserve">91          </v>
      </c>
      <c r="I385" s="17" t="str">
        <f t="shared" si="136"/>
        <v xml:space="preserve">78          </v>
      </c>
      <c r="J385" s="17" t="str">
        <f t="shared" si="137"/>
        <v xml:space="preserve">3344          </v>
      </c>
      <c r="K385" s="17" t="str">
        <f t="shared" si="138"/>
        <v xml:space="preserve">724          </v>
      </c>
      <c r="L385" s="17" t="str">
        <f t="shared" si="139"/>
        <v xml:space="preserve">2099          </v>
      </c>
      <c r="M385" s="17" t="str">
        <f t="shared" si="140"/>
        <v xml:space="preserve">1700          </v>
      </c>
      <c r="N385" s="17" t="str">
        <f t="shared" si="141"/>
        <v xml:space="preserve">110.4          </v>
      </c>
      <c r="O385" s="17" t="str">
        <f t="shared" si="142"/>
        <v xml:space="preserve">88.7          </v>
      </c>
      <c r="P385" s="17" t="str">
        <f t="shared" si="143"/>
        <v xml:space="preserve">151.3          </v>
      </c>
      <c r="Q385" s="17" t="str">
        <f t="shared" si="144"/>
        <v xml:space="preserve">123.5          </v>
      </c>
      <c r="R385" s="17" t="str">
        <f t="shared" si="145"/>
        <v xml:space="preserve">125.5          </v>
      </c>
      <c r="S385" s="17" t="str">
        <f t="shared" si="146"/>
        <v xml:space="preserve">183.5          </v>
      </c>
      <c r="T385" s="17" t="str">
        <f t="shared" si="147"/>
        <v xml:space="preserve">3314          </v>
      </c>
      <c r="U385" s="17" t="str">
        <f t="shared" si="148"/>
        <v xml:space="preserve">2202          </v>
      </c>
      <c r="V385" s="17" t="str">
        <f t="shared" si="149"/>
        <v xml:space="preserve">3223          </v>
      </c>
    </row>
    <row r="386" spans="2:22" x14ac:dyDescent="0.35">
      <c r="B386" s="17" t="str">
        <f t="shared" si="129"/>
        <v xml:space="preserve">98.3          </v>
      </c>
      <c r="C386" s="17" t="str">
        <f t="shared" si="130"/>
        <v xml:space="preserve">58.3          </v>
      </c>
      <c r="D386" s="17" t="str">
        <f t="shared" si="131"/>
        <v xml:space="preserve">71          </v>
      </c>
      <c r="E386" s="17" t="str">
        <f t="shared" si="132"/>
        <v xml:space="preserve">38          </v>
      </c>
      <c r="F386" s="17" t="str">
        <f t="shared" si="133"/>
        <v xml:space="preserve">85.8          </v>
      </c>
      <c r="G386" s="17" t="str">
        <f t="shared" si="134"/>
        <v xml:space="preserve">66          </v>
      </c>
      <c r="H386" s="17" t="str">
        <f t="shared" si="135"/>
        <v xml:space="preserve">92.4          </v>
      </c>
      <c r="I386" s="17" t="str">
        <f t="shared" si="136"/>
        <v xml:space="preserve">79.2          </v>
      </c>
      <c r="J386" s="17" t="str">
        <f t="shared" si="137"/>
        <v xml:space="preserve">3395          </v>
      </c>
      <c r="K386" s="17" t="str">
        <f t="shared" si="138"/>
        <v xml:space="preserve">735          </v>
      </c>
      <c r="L386" s="17" t="str">
        <f t="shared" si="139"/>
        <v xml:space="preserve">2131          </v>
      </c>
      <c r="M386" s="17" t="str">
        <f t="shared" si="140"/>
        <v xml:space="preserve">1726          </v>
      </c>
      <c r="N386" s="17" t="str">
        <f t="shared" si="141"/>
        <v xml:space="preserve">111.9          </v>
      </c>
      <c r="O386" s="17" t="str">
        <f t="shared" si="142"/>
        <v xml:space="preserve">89.9          </v>
      </c>
      <c r="P386" s="17" t="str">
        <f t="shared" si="143"/>
        <v xml:space="preserve">153.2          </v>
      </c>
      <c r="Q386" s="17" t="str">
        <f t="shared" si="144"/>
        <v xml:space="preserve">125.4          </v>
      </c>
      <c r="R386" s="17" t="str">
        <f t="shared" si="145"/>
        <v xml:space="preserve">127.4          </v>
      </c>
      <c r="S386" s="17" t="str">
        <f t="shared" si="146"/>
        <v xml:space="preserve">186.2          </v>
      </c>
      <c r="T386" s="17" t="str">
        <f t="shared" si="147"/>
        <v xml:space="preserve">3364          </v>
      </c>
      <c r="U386" s="17" t="str">
        <f t="shared" si="148"/>
        <v xml:space="preserve">2235          </v>
      </c>
      <c r="V386" s="17" t="str">
        <f t="shared" si="149"/>
        <v xml:space="preserve">3270          </v>
      </c>
    </row>
    <row r="387" spans="2:22" x14ac:dyDescent="0.35">
      <c r="B387" s="17" t="str">
        <f t="shared" si="129"/>
        <v xml:space="preserve">99.7          </v>
      </c>
      <c r="C387" s="17" t="str">
        <f t="shared" si="130"/>
        <v xml:space="preserve">59.1          </v>
      </c>
      <c r="D387" s="17" t="str">
        <f t="shared" si="131"/>
        <v xml:space="preserve">72          </v>
      </c>
      <c r="E387" s="17" t="str">
        <f t="shared" si="132"/>
        <v xml:space="preserve">38.5          </v>
      </c>
      <c r="F387" s="17" t="str">
        <f t="shared" si="133"/>
        <v xml:space="preserve">87.1          </v>
      </c>
      <c r="G387" s="17" t="str">
        <f t="shared" si="134"/>
        <v xml:space="preserve">67          </v>
      </c>
      <c r="H387" s="17" t="str">
        <f t="shared" si="135"/>
        <v xml:space="preserve">93.8          </v>
      </c>
      <c r="I387" s="17" t="str">
        <f t="shared" si="136"/>
        <v xml:space="preserve">80.4          </v>
      </c>
      <c r="J387" s="17" t="str">
        <f t="shared" si="137"/>
        <v xml:space="preserve">3446          </v>
      </c>
      <c r="K387" s="17" t="str">
        <f t="shared" si="138"/>
        <v xml:space="preserve">746          </v>
      </c>
      <c r="L387" s="17" t="str">
        <f t="shared" si="139"/>
        <v xml:space="preserve">2163          </v>
      </c>
      <c r="M387" s="17" t="str">
        <f t="shared" si="140"/>
        <v xml:space="preserve">1752          </v>
      </c>
      <c r="N387" s="17" t="str">
        <f t="shared" si="141"/>
        <v xml:space="preserve">113.4          </v>
      </c>
      <c r="O387" s="17" t="str">
        <f t="shared" si="142"/>
        <v xml:space="preserve">91.1          </v>
      </c>
      <c r="P387" s="17" t="str">
        <f t="shared" si="143"/>
        <v xml:space="preserve">155.1          </v>
      </c>
      <c r="Q387" s="17" t="str">
        <f t="shared" si="144"/>
        <v xml:space="preserve">127.3          </v>
      </c>
      <c r="R387" s="17" t="str">
        <f t="shared" si="145"/>
        <v xml:space="preserve">129.3          </v>
      </c>
      <c r="S387" s="17" t="str">
        <f t="shared" si="146"/>
        <v xml:space="preserve">188.9          </v>
      </c>
      <c r="T387" s="17" t="str">
        <f t="shared" si="147"/>
        <v xml:space="preserve">3414          </v>
      </c>
      <c r="U387" s="17" t="str">
        <f t="shared" si="148"/>
        <v xml:space="preserve">2268          </v>
      </c>
      <c r="V387" s="17" t="str">
        <f t="shared" si="149"/>
        <v xml:space="preserve">3317          </v>
      </c>
    </row>
    <row r="388" spans="2:22" x14ac:dyDescent="0.35">
      <c r="B388" s="17" t="str">
        <f t="shared" si="129"/>
        <v xml:space="preserve">101.1          </v>
      </c>
      <c r="C388" s="17" t="str">
        <f t="shared" si="130"/>
        <v xml:space="preserve">59.9          </v>
      </c>
      <c r="D388" s="17" t="str">
        <f t="shared" si="131"/>
        <v xml:space="preserve">73          </v>
      </c>
      <c r="E388" s="17" t="str">
        <f t="shared" si="132"/>
        <v xml:space="preserve">39          </v>
      </c>
      <c r="F388" s="17" t="str">
        <f t="shared" si="133"/>
        <v xml:space="preserve">88.4          </v>
      </c>
      <c r="G388" s="17" t="str">
        <f t="shared" si="134"/>
        <v xml:space="preserve">68          </v>
      </c>
      <c r="H388" s="17" t="str">
        <f t="shared" si="135"/>
        <v xml:space="preserve">95.2          </v>
      </c>
      <c r="I388" s="17" t="str">
        <f t="shared" si="136"/>
        <v xml:space="preserve">81.6          </v>
      </c>
      <c r="J388" s="17" t="str">
        <f t="shared" si="137"/>
        <v xml:space="preserve">3497          </v>
      </c>
      <c r="K388" s="17" t="str">
        <f t="shared" si="138"/>
        <v xml:space="preserve">757          </v>
      </c>
      <c r="L388" s="17" t="str">
        <f t="shared" si="139"/>
        <v xml:space="preserve">2195          </v>
      </c>
      <c r="M388" s="17" t="str">
        <f t="shared" si="140"/>
        <v xml:space="preserve">1778          </v>
      </c>
      <c r="N388" s="17" t="str">
        <f t="shared" si="141"/>
        <v xml:space="preserve">114.9          </v>
      </c>
      <c r="O388" s="17" t="str">
        <f t="shared" si="142"/>
        <v xml:space="preserve">92.3          </v>
      </c>
      <c r="P388" s="17" t="str">
        <f t="shared" si="143"/>
        <v xml:space="preserve">157          </v>
      </c>
      <c r="Q388" s="17" t="str">
        <f t="shared" si="144"/>
        <v xml:space="preserve">129.2          </v>
      </c>
      <c r="R388" s="17" t="str">
        <f t="shared" si="145"/>
        <v xml:space="preserve">131.2          </v>
      </c>
      <c r="S388" s="17" t="str">
        <f t="shared" si="146"/>
        <v xml:space="preserve">191.6          </v>
      </c>
      <c r="T388" s="17" t="str">
        <f t="shared" si="147"/>
        <v xml:space="preserve">3464          </v>
      </c>
      <c r="U388" s="17" t="str">
        <f t="shared" si="148"/>
        <v xml:space="preserve">2301          </v>
      </c>
      <c r="V388" s="17" t="str">
        <f t="shared" si="149"/>
        <v xml:space="preserve">3364          </v>
      </c>
    </row>
    <row r="389" spans="2:22" x14ac:dyDescent="0.35">
      <c r="B389" s="17" t="str">
        <f t="shared" si="129"/>
        <v xml:space="preserve">102.5          </v>
      </c>
      <c r="C389" s="17" t="str">
        <f t="shared" si="130"/>
        <v xml:space="preserve">60.7          </v>
      </c>
      <c r="D389" s="17" t="str">
        <f t="shared" si="131"/>
        <v xml:space="preserve">74          </v>
      </c>
      <c r="E389" s="17" t="str">
        <f t="shared" si="132"/>
        <v xml:space="preserve">39.5          </v>
      </c>
      <c r="F389" s="17" t="str">
        <f t="shared" si="133"/>
        <v xml:space="preserve">89.7          </v>
      </c>
      <c r="G389" s="17" t="str">
        <f t="shared" si="134"/>
        <v xml:space="preserve">69          </v>
      </c>
      <c r="H389" s="17" t="str">
        <f t="shared" si="135"/>
        <v xml:space="preserve">96.6          </v>
      </c>
      <c r="I389" s="17" t="str">
        <f t="shared" si="136"/>
        <v xml:space="preserve">82.8          </v>
      </c>
      <c r="J389" s="17" t="str">
        <f t="shared" si="137"/>
        <v xml:space="preserve">3548          </v>
      </c>
      <c r="K389" s="17" t="str">
        <f t="shared" si="138"/>
        <v xml:space="preserve">768          </v>
      </c>
      <c r="L389" s="17" t="str">
        <f t="shared" si="139"/>
        <v xml:space="preserve">2227          </v>
      </c>
      <c r="M389" s="17" t="str">
        <f t="shared" si="140"/>
        <v xml:space="preserve">1804          </v>
      </c>
      <c r="N389" s="17" t="str">
        <f t="shared" si="141"/>
        <v xml:space="preserve">116.4          </v>
      </c>
      <c r="O389" s="17" t="str">
        <f t="shared" si="142"/>
        <v xml:space="preserve">93.5          </v>
      </c>
      <c r="P389" s="17" t="str">
        <f t="shared" si="143"/>
        <v xml:space="preserve">158.9          </v>
      </c>
      <c r="Q389" s="17" t="str">
        <f t="shared" si="144"/>
        <v xml:space="preserve">131.1          </v>
      </c>
      <c r="R389" s="17" t="str">
        <f t="shared" si="145"/>
        <v xml:space="preserve">133.1          </v>
      </c>
      <c r="S389" s="17" t="str">
        <f t="shared" si="146"/>
        <v xml:space="preserve">194.3          </v>
      </c>
      <c r="T389" s="17" t="str">
        <f t="shared" si="147"/>
        <v xml:space="preserve">3514          </v>
      </c>
      <c r="U389" s="17" t="str">
        <f t="shared" si="148"/>
        <v xml:space="preserve">2334          </v>
      </c>
      <c r="V389" s="17" t="str">
        <f t="shared" si="149"/>
        <v xml:space="preserve">3411          </v>
      </c>
    </row>
    <row r="390" spans="2:22" x14ac:dyDescent="0.35">
      <c r="B390" s="17" t="str">
        <f t="shared" si="129"/>
        <v xml:space="preserve">103.9          </v>
      </c>
      <c r="C390" s="17" t="str">
        <f t="shared" si="130"/>
        <v xml:space="preserve">61.5          </v>
      </c>
      <c r="D390" s="17" t="str">
        <f t="shared" si="131"/>
        <v xml:space="preserve">75          </v>
      </c>
      <c r="E390" s="17" t="str">
        <f t="shared" si="132"/>
        <v xml:space="preserve">40          </v>
      </c>
      <c r="F390" s="17" t="str">
        <f t="shared" si="133"/>
        <v xml:space="preserve">91          </v>
      </c>
      <c r="G390" s="17" t="str">
        <f t="shared" si="134"/>
        <v xml:space="preserve">70          </v>
      </c>
      <c r="H390" s="17" t="str">
        <f t="shared" si="135"/>
        <v xml:space="preserve">98          </v>
      </c>
      <c r="I390" s="17" t="str">
        <f t="shared" si="136"/>
        <v xml:space="preserve">84          </v>
      </c>
      <c r="J390" s="17" t="str">
        <f t="shared" si="137"/>
        <v xml:space="preserve">3599          </v>
      </c>
      <c r="K390" s="17" t="str">
        <f t="shared" si="138"/>
        <v xml:space="preserve">779          </v>
      </c>
      <c r="L390" s="17" t="str">
        <f t="shared" si="139"/>
        <v xml:space="preserve">2259          </v>
      </c>
      <c r="M390" s="17" t="str">
        <f t="shared" si="140"/>
        <v xml:space="preserve">1830          </v>
      </c>
      <c r="N390" s="17" t="str">
        <f t="shared" si="141"/>
        <v xml:space="preserve">117.9          </v>
      </c>
      <c r="O390" s="17" t="str">
        <f t="shared" si="142"/>
        <v xml:space="preserve">94.7          </v>
      </c>
      <c r="P390" s="17" t="str">
        <f t="shared" si="143"/>
        <v xml:space="preserve">160.8          </v>
      </c>
      <c r="Q390" s="17" t="str">
        <f t="shared" si="144"/>
        <v xml:space="preserve">133          </v>
      </c>
      <c r="R390" s="17" t="str">
        <f t="shared" si="145"/>
        <v xml:space="preserve">135          </v>
      </c>
      <c r="S390" s="17" t="str">
        <f t="shared" si="146"/>
        <v xml:space="preserve">197          </v>
      </c>
      <c r="T390" s="17" t="str">
        <f t="shared" si="147"/>
        <v xml:space="preserve">3564          </v>
      </c>
      <c r="U390" s="17" t="str">
        <f t="shared" si="148"/>
        <v xml:space="preserve">2367          </v>
      </c>
      <c r="V390" s="17" t="str">
        <f t="shared" si="149"/>
        <v xml:space="preserve">3458          </v>
      </c>
    </row>
    <row r="391" spans="2:22" x14ac:dyDescent="0.35">
      <c r="B391" s="17" t="str">
        <f t="shared" si="129"/>
        <v xml:space="preserve">105.3          </v>
      </c>
      <c r="C391" s="17" t="str">
        <f t="shared" si="130"/>
        <v xml:space="preserve">62.3          </v>
      </c>
      <c r="D391" s="17" t="str">
        <f t="shared" si="131"/>
        <v xml:space="preserve">76          </v>
      </c>
      <c r="E391" s="17" t="str">
        <f t="shared" si="132"/>
        <v xml:space="preserve">40.5          </v>
      </c>
      <c r="F391" s="17" t="str">
        <f t="shared" si="133"/>
        <v xml:space="preserve">92.3          </v>
      </c>
      <c r="G391" s="17" t="str">
        <f t="shared" si="134"/>
        <v xml:space="preserve">71          </v>
      </c>
      <c r="H391" s="17" t="str">
        <f t="shared" si="135"/>
        <v xml:space="preserve">99.4          </v>
      </c>
      <c r="I391" s="17" t="str">
        <f t="shared" si="136"/>
        <v xml:space="preserve">85.2          </v>
      </c>
      <c r="J391" s="17" t="str">
        <f t="shared" si="137"/>
        <v xml:space="preserve">3650          </v>
      </c>
      <c r="K391" s="17" t="str">
        <f t="shared" si="138"/>
        <v xml:space="preserve">790          </v>
      </c>
      <c r="L391" s="17" t="str">
        <f t="shared" si="139"/>
        <v xml:space="preserve">2291          </v>
      </c>
      <c r="M391" s="17" t="str">
        <f t="shared" si="140"/>
        <v xml:space="preserve">1856          </v>
      </c>
      <c r="N391" s="17" t="str">
        <f t="shared" si="141"/>
        <v xml:space="preserve">119.4          </v>
      </c>
      <c r="O391" s="17" t="str">
        <f t="shared" si="142"/>
        <v xml:space="preserve">95.9          </v>
      </c>
      <c r="P391" s="17" t="str">
        <f t="shared" si="143"/>
        <v xml:space="preserve">162.7          </v>
      </c>
      <c r="Q391" s="17" t="str">
        <f t="shared" si="144"/>
        <v xml:space="preserve">134.9          </v>
      </c>
      <c r="R391" s="17" t="str">
        <f t="shared" si="145"/>
        <v xml:space="preserve">136.9          </v>
      </c>
      <c r="S391" s="17" t="str">
        <f t="shared" si="146"/>
        <v xml:space="preserve">199.7          </v>
      </c>
      <c r="T391" s="17" t="str">
        <f t="shared" si="147"/>
        <v xml:space="preserve">3614          </v>
      </c>
      <c r="U391" s="17" t="str">
        <f t="shared" si="148"/>
        <v xml:space="preserve">2400          </v>
      </c>
      <c r="V391" s="17" t="str">
        <f t="shared" si="149"/>
        <v xml:space="preserve">3505          </v>
      </c>
    </row>
    <row r="392" spans="2:22" x14ac:dyDescent="0.35">
      <c r="B392" s="17" t="str">
        <f t="shared" si="129"/>
        <v xml:space="preserve">106.7          </v>
      </c>
      <c r="C392" s="17" t="str">
        <f t="shared" si="130"/>
        <v xml:space="preserve">63.1          </v>
      </c>
      <c r="D392" s="17" t="str">
        <f t="shared" si="131"/>
        <v xml:space="preserve">77          </v>
      </c>
      <c r="E392" s="17" t="str">
        <f t="shared" si="132"/>
        <v xml:space="preserve">41          </v>
      </c>
      <c r="F392" s="17" t="str">
        <f t="shared" si="133"/>
        <v xml:space="preserve">93.6          </v>
      </c>
      <c r="G392" s="17" t="str">
        <f t="shared" si="134"/>
        <v xml:space="preserve">72          </v>
      </c>
      <c r="H392" s="17" t="str">
        <f t="shared" si="135"/>
        <v xml:space="preserve">100.8          </v>
      </c>
      <c r="I392" s="17" t="str">
        <f t="shared" si="136"/>
        <v xml:space="preserve">86.4          </v>
      </c>
      <c r="J392" s="17" t="str">
        <f t="shared" si="137"/>
        <v xml:space="preserve">3701          </v>
      </c>
      <c r="K392" s="17" t="str">
        <f t="shared" si="138"/>
        <v xml:space="preserve">801          </v>
      </c>
      <c r="L392" s="17" t="str">
        <f t="shared" si="139"/>
        <v xml:space="preserve">2323          </v>
      </c>
      <c r="M392" s="17" t="str">
        <f t="shared" si="140"/>
        <v xml:space="preserve">1882          </v>
      </c>
      <c r="N392" s="17" t="str">
        <f t="shared" si="141"/>
        <v xml:space="preserve">120.9          </v>
      </c>
      <c r="O392" s="17" t="str">
        <f t="shared" si="142"/>
        <v xml:space="preserve">97.1          </v>
      </c>
      <c r="P392" s="17" t="str">
        <f t="shared" si="143"/>
        <v xml:space="preserve">164.6          </v>
      </c>
      <c r="Q392" s="17" t="str">
        <f t="shared" si="144"/>
        <v xml:space="preserve">136.8          </v>
      </c>
      <c r="R392" s="17" t="str">
        <f t="shared" si="145"/>
        <v xml:space="preserve">138.8          </v>
      </c>
      <c r="S392" s="17" t="str">
        <f t="shared" si="146"/>
        <v xml:space="preserve">202.4          </v>
      </c>
      <c r="T392" s="17" t="str">
        <f t="shared" si="147"/>
        <v xml:space="preserve">3664          </v>
      </c>
      <c r="U392" s="17" t="str">
        <f t="shared" si="148"/>
        <v xml:space="preserve">2433          </v>
      </c>
      <c r="V392" s="17" t="str">
        <f t="shared" si="149"/>
        <v xml:space="preserve">3552          </v>
      </c>
    </row>
    <row r="393" spans="2:22" x14ac:dyDescent="0.35">
      <c r="B393" s="17" t="str">
        <f t="shared" si="129"/>
        <v xml:space="preserve">108.1          </v>
      </c>
      <c r="C393" s="17" t="str">
        <f t="shared" si="130"/>
        <v xml:space="preserve">63.9          </v>
      </c>
      <c r="D393" s="17" t="str">
        <f t="shared" si="131"/>
        <v xml:space="preserve">78          </v>
      </c>
      <c r="E393" s="17" t="str">
        <f t="shared" si="132"/>
        <v xml:space="preserve">41.5          </v>
      </c>
      <c r="F393" s="17" t="str">
        <f t="shared" si="133"/>
        <v xml:space="preserve">94.9          </v>
      </c>
      <c r="G393" s="17" t="str">
        <f t="shared" si="134"/>
        <v xml:space="preserve">73          </v>
      </c>
      <c r="H393" s="17" t="str">
        <f t="shared" si="135"/>
        <v xml:space="preserve">102.2          </v>
      </c>
      <c r="I393" s="17" t="str">
        <f t="shared" si="136"/>
        <v xml:space="preserve">87.6          </v>
      </c>
      <c r="J393" s="17" t="str">
        <f t="shared" si="137"/>
        <v xml:space="preserve">3752          </v>
      </c>
      <c r="K393" s="17" t="str">
        <f t="shared" si="138"/>
        <v xml:space="preserve">812          </v>
      </c>
      <c r="L393" s="17" t="str">
        <f t="shared" si="139"/>
        <v xml:space="preserve">2355          </v>
      </c>
      <c r="M393" s="17" t="str">
        <f t="shared" si="140"/>
        <v xml:space="preserve">1908          </v>
      </c>
      <c r="N393" s="17" t="str">
        <f t="shared" si="141"/>
        <v xml:space="preserve">122.4          </v>
      </c>
      <c r="O393" s="17" t="str">
        <f t="shared" si="142"/>
        <v xml:space="preserve">98.3          </v>
      </c>
      <c r="P393" s="17" t="str">
        <f t="shared" si="143"/>
        <v xml:space="preserve">166.5          </v>
      </c>
      <c r="Q393" s="17" t="str">
        <f t="shared" si="144"/>
        <v xml:space="preserve">138.7          </v>
      </c>
      <c r="R393" s="17" t="str">
        <f t="shared" si="145"/>
        <v xml:space="preserve">140.7          </v>
      </c>
      <c r="S393" s="17" t="str">
        <f t="shared" si="146"/>
        <v xml:space="preserve">205.1          </v>
      </c>
      <c r="T393" s="17" t="str">
        <f t="shared" si="147"/>
        <v xml:space="preserve">3714          </v>
      </c>
      <c r="U393" s="17" t="str">
        <f t="shared" si="148"/>
        <v xml:space="preserve">2466          </v>
      </c>
      <c r="V393" s="17" t="str">
        <f t="shared" si="149"/>
        <v xml:space="preserve">3599          </v>
      </c>
    </row>
    <row r="394" spans="2:22" x14ac:dyDescent="0.35">
      <c r="B394" s="17" t="str">
        <f t="shared" si="129"/>
        <v xml:space="preserve">109.5          </v>
      </c>
      <c r="C394" s="17" t="str">
        <f t="shared" si="130"/>
        <v xml:space="preserve">64.7          </v>
      </c>
      <c r="D394" s="17" t="str">
        <f t="shared" si="131"/>
        <v xml:space="preserve">79          </v>
      </c>
      <c r="E394" s="17" t="str">
        <f t="shared" si="132"/>
        <v xml:space="preserve">42          </v>
      </c>
      <c r="F394" s="17" t="str">
        <f t="shared" si="133"/>
        <v xml:space="preserve">96.2          </v>
      </c>
      <c r="G394" s="17" t="str">
        <f t="shared" si="134"/>
        <v xml:space="preserve">74          </v>
      </c>
      <c r="H394" s="17" t="str">
        <f t="shared" si="135"/>
        <v xml:space="preserve">103.6          </v>
      </c>
      <c r="I394" s="17" t="str">
        <f t="shared" si="136"/>
        <v xml:space="preserve">88.8          </v>
      </c>
      <c r="J394" s="17" t="str">
        <f t="shared" si="137"/>
        <v xml:space="preserve">3803          </v>
      </c>
      <c r="K394" s="17" t="str">
        <f t="shared" si="138"/>
        <v xml:space="preserve">823          </v>
      </c>
      <c r="L394" s="17" t="str">
        <f t="shared" si="139"/>
        <v xml:space="preserve">2387          </v>
      </c>
      <c r="M394" s="17" t="str">
        <f t="shared" si="140"/>
        <v xml:space="preserve">1934          </v>
      </c>
      <c r="N394" s="17" t="str">
        <f t="shared" si="141"/>
        <v xml:space="preserve">123.9          </v>
      </c>
      <c r="O394" s="17" t="str">
        <f t="shared" si="142"/>
        <v xml:space="preserve">99.5          </v>
      </c>
      <c r="P394" s="17" t="str">
        <f t="shared" si="143"/>
        <v xml:space="preserve">168.4          </v>
      </c>
      <c r="Q394" s="17" t="str">
        <f t="shared" si="144"/>
        <v xml:space="preserve">140.6          </v>
      </c>
      <c r="R394" s="17" t="str">
        <f t="shared" si="145"/>
        <v xml:space="preserve">142.6          </v>
      </c>
      <c r="S394" s="17" t="str">
        <f t="shared" si="146"/>
        <v xml:space="preserve">207.8          </v>
      </c>
      <c r="T394" s="17" t="str">
        <f t="shared" si="147"/>
        <v xml:space="preserve">3764          </v>
      </c>
      <c r="U394" s="17" t="str">
        <f t="shared" si="148"/>
        <v xml:space="preserve">2499          </v>
      </c>
      <c r="V394" s="17" t="str">
        <f t="shared" si="149"/>
        <v xml:space="preserve">3646          </v>
      </c>
    </row>
    <row r="395" spans="2:22" x14ac:dyDescent="0.35">
      <c r="B395" s="17" t="str">
        <f t="shared" si="129"/>
        <v xml:space="preserve">110.9          </v>
      </c>
      <c r="C395" s="17" t="str">
        <f t="shared" si="130"/>
        <v xml:space="preserve">65.5          </v>
      </c>
      <c r="D395" s="17" t="str">
        <f t="shared" si="131"/>
        <v xml:space="preserve">80          </v>
      </c>
      <c r="E395" s="17" t="str">
        <f t="shared" si="132"/>
        <v xml:space="preserve">42.5          </v>
      </c>
      <c r="F395" s="17" t="str">
        <f t="shared" si="133"/>
        <v xml:space="preserve">97.5          </v>
      </c>
      <c r="G395" s="17" t="str">
        <f t="shared" si="134"/>
        <v xml:space="preserve">75          </v>
      </c>
      <c r="H395" s="17" t="str">
        <f t="shared" si="135"/>
        <v xml:space="preserve">105          </v>
      </c>
      <c r="I395" s="17" t="str">
        <f t="shared" si="136"/>
        <v xml:space="preserve">90          </v>
      </c>
      <c r="J395" s="17" t="str">
        <f t="shared" si="137"/>
        <v xml:space="preserve">3854          </v>
      </c>
      <c r="K395" s="17" t="str">
        <f t="shared" si="138"/>
        <v xml:space="preserve">834          </v>
      </c>
      <c r="L395" s="17" t="str">
        <f t="shared" si="139"/>
        <v xml:space="preserve">2419          </v>
      </c>
      <c r="M395" s="17" t="str">
        <f t="shared" si="140"/>
        <v xml:space="preserve">1960          </v>
      </c>
      <c r="N395" s="17" t="str">
        <f t="shared" si="141"/>
        <v xml:space="preserve">125.4          </v>
      </c>
      <c r="O395" s="17" t="str">
        <f t="shared" si="142"/>
        <v xml:space="preserve">100.7          </v>
      </c>
      <c r="P395" s="17" t="str">
        <f t="shared" si="143"/>
        <v xml:space="preserve">170.3          </v>
      </c>
      <c r="Q395" s="17" t="str">
        <f t="shared" si="144"/>
        <v xml:space="preserve">142.5          </v>
      </c>
      <c r="R395" s="17" t="str">
        <f t="shared" si="145"/>
        <v xml:space="preserve">144.5          </v>
      </c>
      <c r="S395" s="17" t="str">
        <f t="shared" si="146"/>
        <v xml:space="preserve">210.5          </v>
      </c>
      <c r="T395" s="17" t="str">
        <f t="shared" si="147"/>
        <v xml:space="preserve">3814          </v>
      </c>
      <c r="U395" s="17" t="str">
        <f t="shared" si="148"/>
        <v xml:space="preserve">2532          </v>
      </c>
      <c r="V395" s="17" t="str">
        <f t="shared" si="149"/>
        <v xml:space="preserve">3693          </v>
      </c>
    </row>
    <row r="396" spans="2:22" x14ac:dyDescent="0.35">
      <c r="B396" s="17" t="str">
        <f t="shared" si="129"/>
        <v xml:space="preserve">112.3          </v>
      </c>
      <c r="C396" s="17" t="str">
        <f t="shared" si="130"/>
        <v xml:space="preserve">66.3          </v>
      </c>
      <c r="D396" s="17" t="str">
        <f t="shared" si="131"/>
        <v xml:space="preserve">81          </v>
      </c>
      <c r="E396" s="17" t="str">
        <f t="shared" si="132"/>
        <v xml:space="preserve">43          </v>
      </c>
      <c r="F396" s="17" t="str">
        <f t="shared" si="133"/>
        <v xml:space="preserve">98.8          </v>
      </c>
      <c r="G396" s="17" t="str">
        <f t="shared" si="134"/>
        <v xml:space="preserve">76          </v>
      </c>
      <c r="H396" s="17" t="str">
        <f t="shared" si="135"/>
        <v xml:space="preserve">106.4          </v>
      </c>
      <c r="I396" s="17" t="str">
        <f t="shared" si="136"/>
        <v xml:space="preserve">91.2          </v>
      </c>
      <c r="J396" s="17" t="str">
        <f t="shared" si="137"/>
        <v xml:space="preserve">3905          </v>
      </c>
      <c r="K396" s="17" t="str">
        <f t="shared" si="138"/>
        <v xml:space="preserve">845          </v>
      </c>
      <c r="L396" s="17" t="str">
        <f t="shared" si="139"/>
        <v xml:space="preserve">2451          </v>
      </c>
      <c r="M396" s="17" t="str">
        <f t="shared" si="140"/>
        <v xml:space="preserve">1986          </v>
      </c>
      <c r="N396" s="17" t="str">
        <f t="shared" si="141"/>
        <v xml:space="preserve">126.9          </v>
      </c>
      <c r="O396" s="17" t="str">
        <f t="shared" si="142"/>
        <v xml:space="preserve">101.9          </v>
      </c>
      <c r="P396" s="17" t="str">
        <f t="shared" si="143"/>
        <v xml:space="preserve">172.2          </v>
      </c>
      <c r="Q396" s="17" t="str">
        <f t="shared" si="144"/>
        <v xml:space="preserve">144.4          </v>
      </c>
      <c r="R396" s="17" t="str">
        <f t="shared" si="145"/>
        <v xml:space="preserve">146.4          </v>
      </c>
      <c r="S396" s="17" t="str">
        <f t="shared" si="146"/>
        <v xml:space="preserve">213.2          </v>
      </c>
      <c r="T396" s="17" t="str">
        <f t="shared" si="147"/>
        <v xml:space="preserve">3864          </v>
      </c>
      <c r="U396" s="17" t="str">
        <f t="shared" si="148"/>
        <v xml:space="preserve">2565          </v>
      </c>
      <c r="V396" s="17" t="str">
        <f t="shared" si="149"/>
        <v xml:space="preserve">3740          </v>
      </c>
    </row>
    <row r="397" spans="2:22" x14ac:dyDescent="0.35">
      <c r="B397" s="17" t="str">
        <f t="shared" si="129"/>
        <v xml:space="preserve">113.7          </v>
      </c>
      <c r="C397" s="17" t="str">
        <f t="shared" si="130"/>
        <v xml:space="preserve">67.1          </v>
      </c>
      <c r="D397" s="17" t="str">
        <f t="shared" si="131"/>
        <v xml:space="preserve">82          </v>
      </c>
      <c r="E397" s="17" t="str">
        <f t="shared" si="132"/>
        <v xml:space="preserve">43.5          </v>
      </c>
      <c r="F397" s="17" t="str">
        <f t="shared" si="133"/>
        <v xml:space="preserve">100.1          </v>
      </c>
      <c r="G397" s="17" t="str">
        <f t="shared" si="134"/>
        <v xml:space="preserve">77          </v>
      </c>
      <c r="H397" s="17" t="str">
        <f t="shared" si="135"/>
        <v xml:space="preserve">107.8          </v>
      </c>
      <c r="I397" s="17" t="str">
        <f t="shared" si="136"/>
        <v xml:space="preserve">92.4          </v>
      </c>
      <c r="J397" s="17" t="str">
        <f t="shared" si="137"/>
        <v xml:space="preserve">3956          </v>
      </c>
      <c r="K397" s="17" t="str">
        <f t="shared" si="138"/>
        <v xml:space="preserve">856          </v>
      </c>
      <c r="L397" s="17" t="str">
        <f t="shared" si="139"/>
        <v xml:space="preserve">2483          </v>
      </c>
      <c r="M397" s="17" t="str">
        <f t="shared" si="140"/>
        <v xml:space="preserve">2012          </v>
      </c>
      <c r="N397" s="17" t="str">
        <f t="shared" si="141"/>
        <v xml:space="preserve">128.4          </v>
      </c>
      <c r="O397" s="17" t="str">
        <f t="shared" si="142"/>
        <v xml:space="preserve">103.1          </v>
      </c>
      <c r="P397" s="17" t="str">
        <f t="shared" si="143"/>
        <v xml:space="preserve">174.1          </v>
      </c>
      <c r="Q397" s="17" t="str">
        <f t="shared" si="144"/>
        <v xml:space="preserve">146.3          </v>
      </c>
      <c r="R397" s="17" t="str">
        <f t="shared" si="145"/>
        <v xml:space="preserve">148.3          </v>
      </c>
      <c r="S397" s="17" t="str">
        <f t="shared" si="146"/>
        <v xml:space="preserve">215.9          </v>
      </c>
      <c r="T397" s="17" t="str">
        <f t="shared" si="147"/>
        <v xml:space="preserve">3914          </v>
      </c>
      <c r="U397" s="17" t="str">
        <f t="shared" si="148"/>
        <v xml:space="preserve">2598          </v>
      </c>
      <c r="V397" s="17" t="str">
        <f t="shared" si="149"/>
        <v xml:space="preserve">3787          </v>
      </c>
    </row>
    <row r="398" spans="2:22" x14ac:dyDescent="0.35">
      <c r="B398" s="17" t="str">
        <f t="shared" si="129"/>
        <v xml:space="preserve">115.1          </v>
      </c>
      <c r="C398" s="17" t="str">
        <f t="shared" si="130"/>
        <v xml:space="preserve">67.9          </v>
      </c>
      <c r="D398" s="17" t="str">
        <f t="shared" si="131"/>
        <v xml:space="preserve">83          </v>
      </c>
      <c r="E398" s="17" t="str">
        <f t="shared" si="132"/>
        <v xml:space="preserve">44          </v>
      </c>
      <c r="F398" s="17" t="str">
        <f t="shared" si="133"/>
        <v xml:space="preserve">101.4          </v>
      </c>
      <c r="G398" s="17" t="str">
        <f t="shared" si="134"/>
        <v xml:space="preserve">78          </v>
      </c>
      <c r="H398" s="17" t="str">
        <f t="shared" si="135"/>
        <v xml:space="preserve">109.2          </v>
      </c>
      <c r="I398" s="17" t="str">
        <f t="shared" si="136"/>
        <v xml:space="preserve">93.6          </v>
      </c>
      <c r="J398" s="17" t="str">
        <f t="shared" si="137"/>
        <v xml:space="preserve">4007          </v>
      </c>
      <c r="K398" s="17" t="str">
        <f t="shared" si="138"/>
        <v xml:space="preserve">867          </v>
      </c>
      <c r="L398" s="17" t="str">
        <f t="shared" si="139"/>
        <v xml:space="preserve">2515          </v>
      </c>
      <c r="M398" s="17" t="str">
        <f t="shared" si="140"/>
        <v xml:space="preserve">2038          </v>
      </c>
      <c r="N398" s="17" t="str">
        <f t="shared" si="141"/>
        <v xml:space="preserve">129.9          </v>
      </c>
      <c r="O398" s="17" t="str">
        <f t="shared" si="142"/>
        <v xml:space="preserve">104.3          </v>
      </c>
      <c r="P398" s="17" t="str">
        <f t="shared" si="143"/>
        <v xml:space="preserve">176          </v>
      </c>
      <c r="Q398" s="17" t="str">
        <f t="shared" si="144"/>
        <v xml:space="preserve">148.2          </v>
      </c>
      <c r="R398" s="17" t="str">
        <f t="shared" si="145"/>
        <v xml:space="preserve">150.2          </v>
      </c>
      <c r="S398" s="17" t="str">
        <f t="shared" si="146"/>
        <v xml:space="preserve">218.6          </v>
      </c>
      <c r="T398" s="17" t="str">
        <f t="shared" si="147"/>
        <v xml:space="preserve">3964          </v>
      </c>
      <c r="U398" s="17" t="str">
        <f t="shared" si="148"/>
        <v xml:space="preserve">2631          </v>
      </c>
      <c r="V398" s="17" t="str">
        <f t="shared" si="149"/>
        <v xml:space="preserve">3834          </v>
      </c>
    </row>
    <row r="399" spans="2:22" x14ac:dyDescent="0.35">
      <c r="B399" s="17" t="str">
        <f t="shared" si="129"/>
        <v xml:space="preserve">116.5          </v>
      </c>
      <c r="C399" s="17" t="str">
        <f t="shared" si="130"/>
        <v xml:space="preserve">68.7          </v>
      </c>
      <c r="D399" s="17" t="str">
        <f t="shared" si="131"/>
        <v xml:space="preserve">84          </v>
      </c>
      <c r="E399" s="17" t="str">
        <f t="shared" si="132"/>
        <v xml:space="preserve">44.5          </v>
      </c>
      <c r="F399" s="17" t="str">
        <f t="shared" si="133"/>
        <v xml:space="preserve">102.7          </v>
      </c>
      <c r="G399" s="17" t="str">
        <f t="shared" si="134"/>
        <v xml:space="preserve">79          </v>
      </c>
      <c r="H399" s="17" t="str">
        <f t="shared" si="135"/>
        <v xml:space="preserve">110.6          </v>
      </c>
      <c r="I399" s="17" t="str">
        <f t="shared" si="136"/>
        <v xml:space="preserve">94.8          </v>
      </c>
      <c r="J399" s="17" t="str">
        <f t="shared" si="137"/>
        <v xml:space="preserve">4058          </v>
      </c>
      <c r="K399" s="17" t="str">
        <f t="shared" si="138"/>
        <v xml:space="preserve">878          </v>
      </c>
      <c r="L399" s="17" t="str">
        <f t="shared" si="139"/>
        <v xml:space="preserve">2547          </v>
      </c>
      <c r="M399" s="17" t="str">
        <f t="shared" si="140"/>
        <v xml:space="preserve">2064          </v>
      </c>
      <c r="N399" s="17" t="str">
        <f t="shared" si="141"/>
        <v xml:space="preserve">131.4          </v>
      </c>
      <c r="O399" s="17" t="str">
        <f t="shared" si="142"/>
        <v xml:space="preserve">105.5          </v>
      </c>
      <c r="P399" s="17" t="str">
        <f t="shared" si="143"/>
        <v xml:space="preserve">177.9          </v>
      </c>
      <c r="Q399" s="17" t="str">
        <f t="shared" si="144"/>
        <v xml:space="preserve">150.1          </v>
      </c>
      <c r="R399" s="17" t="str">
        <f t="shared" si="145"/>
        <v xml:space="preserve">152.1          </v>
      </c>
      <c r="S399" s="17" t="str">
        <f t="shared" si="146"/>
        <v xml:space="preserve">221.3          </v>
      </c>
      <c r="T399" s="17" t="str">
        <f t="shared" si="147"/>
        <v xml:space="preserve">4014          </v>
      </c>
      <c r="U399" s="17" t="str">
        <f t="shared" si="148"/>
        <v xml:space="preserve">2664          </v>
      </c>
      <c r="V399" s="17" t="str">
        <f t="shared" si="149"/>
        <v xml:space="preserve">3881          </v>
      </c>
    </row>
    <row r="400" spans="2:22" x14ac:dyDescent="0.35">
      <c r="B400" s="17" t="str">
        <f t="shared" si="129"/>
        <v xml:space="preserve">117.9          </v>
      </c>
      <c r="C400" s="17" t="str">
        <f t="shared" si="130"/>
        <v xml:space="preserve">69.5          </v>
      </c>
      <c r="D400" s="17" t="str">
        <f t="shared" si="131"/>
        <v xml:space="preserve">85          </v>
      </c>
      <c r="E400" s="17" t="str">
        <f t="shared" si="132"/>
        <v xml:space="preserve">45          </v>
      </c>
      <c r="F400" s="17" t="str">
        <f t="shared" si="133"/>
        <v xml:space="preserve">104          </v>
      </c>
      <c r="G400" s="17" t="str">
        <f t="shared" si="134"/>
        <v xml:space="preserve">80          </v>
      </c>
      <c r="H400" s="17" t="str">
        <f t="shared" si="135"/>
        <v xml:space="preserve">112          </v>
      </c>
      <c r="I400" s="17" t="str">
        <f t="shared" si="136"/>
        <v xml:space="preserve">96          </v>
      </c>
      <c r="J400" s="17" t="str">
        <f t="shared" si="137"/>
        <v xml:space="preserve">4109          </v>
      </c>
      <c r="K400" s="17" t="str">
        <f t="shared" si="138"/>
        <v xml:space="preserve">889          </v>
      </c>
      <c r="L400" s="17" t="str">
        <f t="shared" si="139"/>
        <v xml:space="preserve">2579          </v>
      </c>
      <c r="M400" s="17" t="str">
        <f t="shared" si="140"/>
        <v xml:space="preserve">2090          </v>
      </c>
      <c r="N400" s="17" t="str">
        <f t="shared" si="141"/>
        <v xml:space="preserve">132.9          </v>
      </c>
      <c r="O400" s="17" t="str">
        <f t="shared" si="142"/>
        <v xml:space="preserve">106.7          </v>
      </c>
      <c r="P400" s="17" t="str">
        <f t="shared" si="143"/>
        <v xml:space="preserve">179.8          </v>
      </c>
      <c r="Q400" s="17" t="str">
        <f t="shared" si="144"/>
        <v xml:space="preserve">152          </v>
      </c>
      <c r="R400" s="17" t="str">
        <f t="shared" si="145"/>
        <v xml:space="preserve">154          </v>
      </c>
      <c r="S400" s="17" t="str">
        <f t="shared" si="146"/>
        <v xml:space="preserve">224          </v>
      </c>
      <c r="T400" s="17" t="str">
        <f t="shared" si="147"/>
        <v xml:space="preserve">4064          </v>
      </c>
      <c r="U400" s="17" t="str">
        <f t="shared" si="148"/>
        <v xml:space="preserve">2697          </v>
      </c>
      <c r="V400" s="17" t="str">
        <f t="shared" si="149"/>
        <v xml:space="preserve">3928          </v>
      </c>
    </row>
    <row r="401" spans="2:22" x14ac:dyDescent="0.35">
      <c r="B401" s="17" t="str">
        <f t="shared" si="129"/>
        <v xml:space="preserve">119.3          </v>
      </c>
      <c r="C401" s="17" t="str">
        <f t="shared" si="130"/>
        <v xml:space="preserve">70.3          </v>
      </c>
      <c r="D401" s="17" t="str">
        <f t="shared" si="131"/>
        <v xml:space="preserve">86          </v>
      </c>
      <c r="E401" s="17" t="str">
        <f t="shared" si="132"/>
        <v xml:space="preserve">45.5          </v>
      </c>
      <c r="F401" s="17" t="str">
        <f t="shared" si="133"/>
        <v xml:space="preserve">105.3          </v>
      </c>
      <c r="G401" s="17" t="str">
        <f t="shared" si="134"/>
        <v xml:space="preserve">81          </v>
      </c>
      <c r="H401" s="17" t="str">
        <f t="shared" si="135"/>
        <v xml:space="preserve">113.4          </v>
      </c>
      <c r="I401" s="17" t="str">
        <f t="shared" si="136"/>
        <v xml:space="preserve">97.2          </v>
      </c>
      <c r="J401" s="17" t="str">
        <f t="shared" si="137"/>
        <v xml:space="preserve">4160          </v>
      </c>
      <c r="K401" s="17" t="str">
        <f t="shared" si="138"/>
        <v xml:space="preserve">900          </v>
      </c>
      <c r="L401" s="17" t="str">
        <f t="shared" si="139"/>
        <v xml:space="preserve">2611          </v>
      </c>
      <c r="M401" s="17" t="str">
        <f t="shared" si="140"/>
        <v xml:space="preserve">2116          </v>
      </c>
      <c r="N401" s="17" t="str">
        <f t="shared" si="141"/>
        <v xml:space="preserve">134.4          </v>
      </c>
      <c r="O401" s="17" t="str">
        <f t="shared" si="142"/>
        <v xml:space="preserve">107.9          </v>
      </c>
      <c r="P401" s="17" t="str">
        <f t="shared" si="143"/>
        <v xml:space="preserve">181.7          </v>
      </c>
      <c r="Q401" s="17" t="str">
        <f t="shared" si="144"/>
        <v xml:space="preserve">153.9          </v>
      </c>
      <c r="R401" s="17" t="str">
        <f t="shared" si="145"/>
        <v xml:space="preserve">155.9          </v>
      </c>
      <c r="S401" s="17" t="str">
        <f t="shared" si="146"/>
        <v xml:space="preserve">226.7          </v>
      </c>
      <c r="T401" s="17" t="str">
        <f t="shared" si="147"/>
        <v xml:space="preserve">4114          </v>
      </c>
      <c r="U401" s="17" t="str">
        <f t="shared" si="148"/>
        <v xml:space="preserve">2730          </v>
      </c>
      <c r="V401" s="17" t="str">
        <f t="shared" si="149"/>
        <v xml:space="preserve">3975          </v>
      </c>
    </row>
    <row r="402" spans="2:22" x14ac:dyDescent="0.35">
      <c r="B402" s="17" t="str">
        <f t="shared" si="129"/>
        <v xml:space="preserve">120.7          </v>
      </c>
      <c r="C402" s="17" t="str">
        <f t="shared" si="130"/>
        <v xml:space="preserve">71.1          </v>
      </c>
      <c r="D402" s="17" t="str">
        <f t="shared" si="131"/>
        <v xml:space="preserve">87          </v>
      </c>
      <c r="E402" s="17" t="str">
        <f t="shared" si="132"/>
        <v xml:space="preserve">46          </v>
      </c>
      <c r="F402" s="17" t="str">
        <f t="shared" si="133"/>
        <v xml:space="preserve">106.6          </v>
      </c>
      <c r="G402" s="17" t="str">
        <f t="shared" si="134"/>
        <v xml:space="preserve">82          </v>
      </c>
      <c r="H402" s="17" t="str">
        <f t="shared" si="135"/>
        <v xml:space="preserve">114.8          </v>
      </c>
      <c r="I402" s="17" t="str">
        <f t="shared" si="136"/>
        <v xml:space="preserve">98.4          </v>
      </c>
      <c r="J402" s="17" t="str">
        <f t="shared" si="137"/>
        <v xml:space="preserve">4211          </v>
      </c>
      <c r="K402" s="17" t="str">
        <f t="shared" si="138"/>
        <v xml:space="preserve">911          </v>
      </c>
      <c r="L402" s="17" t="str">
        <f t="shared" si="139"/>
        <v xml:space="preserve">2643          </v>
      </c>
      <c r="M402" s="17" t="str">
        <f t="shared" si="140"/>
        <v xml:space="preserve">2142          </v>
      </c>
      <c r="N402" s="17" t="str">
        <f t="shared" si="141"/>
        <v xml:space="preserve">135.9          </v>
      </c>
      <c r="O402" s="17" t="str">
        <f t="shared" si="142"/>
        <v xml:space="preserve">109.1          </v>
      </c>
      <c r="P402" s="17" t="str">
        <f t="shared" si="143"/>
        <v xml:space="preserve">183.6          </v>
      </c>
      <c r="Q402" s="17" t="str">
        <f t="shared" si="144"/>
        <v xml:space="preserve">155.8          </v>
      </c>
      <c r="R402" s="17" t="str">
        <f t="shared" si="145"/>
        <v xml:space="preserve">157.8          </v>
      </c>
      <c r="S402" s="17" t="str">
        <f t="shared" si="146"/>
        <v xml:space="preserve">229.4          </v>
      </c>
      <c r="T402" s="17" t="str">
        <f t="shared" si="147"/>
        <v xml:space="preserve">4164          </v>
      </c>
      <c r="U402" s="17" t="str">
        <f t="shared" si="148"/>
        <v xml:space="preserve">2763          </v>
      </c>
      <c r="V402" s="17" t="str">
        <f t="shared" si="149"/>
        <v xml:space="preserve">4022          </v>
      </c>
    </row>
    <row r="403" spans="2:22" x14ac:dyDescent="0.35">
      <c r="B403" s="17" t="str">
        <f t="shared" si="129"/>
        <v xml:space="preserve">122.1          </v>
      </c>
      <c r="C403" s="17" t="str">
        <f t="shared" si="130"/>
        <v xml:space="preserve">71.9          </v>
      </c>
      <c r="D403" s="17" t="str">
        <f t="shared" si="131"/>
        <v xml:space="preserve">88          </v>
      </c>
      <c r="E403" s="17" t="str">
        <f t="shared" si="132"/>
        <v xml:space="preserve">46.5          </v>
      </c>
      <c r="F403" s="17" t="str">
        <f t="shared" si="133"/>
        <v xml:space="preserve">107.9          </v>
      </c>
      <c r="G403" s="17" t="str">
        <f t="shared" si="134"/>
        <v xml:space="preserve">83          </v>
      </c>
      <c r="H403" s="17" t="str">
        <f t="shared" si="135"/>
        <v xml:space="preserve">116.2          </v>
      </c>
      <c r="I403" s="17" t="str">
        <f t="shared" si="136"/>
        <v xml:space="preserve">99.6          </v>
      </c>
      <c r="J403" s="17" t="str">
        <f t="shared" si="137"/>
        <v xml:space="preserve">4262          </v>
      </c>
      <c r="K403" s="17" t="str">
        <f t="shared" si="138"/>
        <v xml:space="preserve">922          </v>
      </c>
      <c r="L403" s="17" t="str">
        <f t="shared" si="139"/>
        <v xml:space="preserve">2675          </v>
      </c>
      <c r="M403" s="17" t="str">
        <f t="shared" si="140"/>
        <v xml:space="preserve">2168          </v>
      </c>
      <c r="N403" s="17" t="str">
        <f t="shared" si="141"/>
        <v xml:space="preserve">137.4          </v>
      </c>
      <c r="O403" s="17" t="str">
        <f t="shared" si="142"/>
        <v xml:space="preserve">110.3          </v>
      </c>
      <c r="P403" s="17" t="str">
        <f t="shared" si="143"/>
        <v xml:space="preserve">185.5          </v>
      </c>
      <c r="Q403" s="17" t="str">
        <f t="shared" si="144"/>
        <v xml:space="preserve">157.7          </v>
      </c>
      <c r="R403" s="17" t="str">
        <f t="shared" si="145"/>
        <v xml:space="preserve">159.7          </v>
      </c>
      <c r="S403" s="17" t="str">
        <f t="shared" si="146"/>
        <v xml:space="preserve">232.1          </v>
      </c>
      <c r="T403" s="17" t="str">
        <f t="shared" si="147"/>
        <v xml:space="preserve">4214          </v>
      </c>
      <c r="U403" s="17" t="str">
        <f t="shared" si="148"/>
        <v xml:space="preserve">2796          </v>
      </c>
      <c r="V403" s="17" t="str">
        <f t="shared" si="149"/>
        <v xml:space="preserve">4069          </v>
      </c>
    </row>
    <row r="404" spans="2:22" x14ac:dyDescent="0.35">
      <c r="B404" s="17" t="str">
        <f t="shared" si="129"/>
        <v xml:space="preserve">123.5          </v>
      </c>
      <c r="C404" s="17" t="str">
        <f t="shared" si="130"/>
        <v xml:space="preserve">72.7          </v>
      </c>
      <c r="D404" s="17" t="str">
        <f t="shared" si="131"/>
        <v xml:space="preserve">89          </v>
      </c>
      <c r="E404" s="17" t="str">
        <f t="shared" si="132"/>
        <v xml:space="preserve">47          </v>
      </c>
      <c r="F404" s="17" t="str">
        <f t="shared" si="133"/>
        <v xml:space="preserve">109.2          </v>
      </c>
      <c r="G404" s="17" t="str">
        <f t="shared" si="134"/>
        <v xml:space="preserve">84          </v>
      </c>
      <c r="H404" s="17" t="str">
        <f t="shared" si="135"/>
        <v xml:space="preserve">117.6          </v>
      </c>
      <c r="I404" s="17" t="str">
        <f t="shared" si="136"/>
        <v xml:space="preserve">100.8          </v>
      </c>
      <c r="J404" s="17" t="str">
        <f t="shared" si="137"/>
        <v xml:space="preserve">4313          </v>
      </c>
      <c r="K404" s="17" t="str">
        <f t="shared" si="138"/>
        <v xml:space="preserve">933          </v>
      </c>
      <c r="L404" s="17" t="str">
        <f t="shared" si="139"/>
        <v xml:space="preserve">2707          </v>
      </c>
      <c r="M404" s="17" t="str">
        <f t="shared" si="140"/>
        <v xml:space="preserve">2194          </v>
      </c>
      <c r="N404" s="17" t="str">
        <f t="shared" si="141"/>
        <v xml:space="preserve">138.9          </v>
      </c>
      <c r="O404" s="17" t="str">
        <f t="shared" si="142"/>
        <v xml:space="preserve">111.5          </v>
      </c>
      <c r="P404" s="17" t="str">
        <f t="shared" si="143"/>
        <v xml:space="preserve">187.4          </v>
      </c>
      <c r="Q404" s="17" t="str">
        <f t="shared" si="144"/>
        <v xml:space="preserve">159.6          </v>
      </c>
      <c r="R404" s="17" t="str">
        <f t="shared" si="145"/>
        <v xml:space="preserve">161.6          </v>
      </c>
      <c r="S404" s="17" t="str">
        <f t="shared" si="146"/>
        <v xml:space="preserve">234.8          </v>
      </c>
      <c r="T404" s="17" t="str">
        <f t="shared" si="147"/>
        <v xml:space="preserve">4264          </v>
      </c>
      <c r="U404" s="17" t="str">
        <f t="shared" si="148"/>
        <v xml:space="preserve">2829          </v>
      </c>
      <c r="V404" s="17" t="str">
        <f t="shared" si="149"/>
        <v xml:space="preserve">4116          </v>
      </c>
    </row>
    <row r="405" spans="2:22" x14ac:dyDescent="0.35">
      <c r="B405" s="17" t="str">
        <f t="shared" si="129"/>
        <v xml:space="preserve">124.9          </v>
      </c>
      <c r="C405" s="17" t="str">
        <f t="shared" si="130"/>
        <v xml:space="preserve">73.5          </v>
      </c>
      <c r="D405" s="17" t="str">
        <f t="shared" si="131"/>
        <v xml:space="preserve">90          </v>
      </c>
      <c r="E405" s="17" t="str">
        <f t="shared" si="132"/>
        <v xml:space="preserve">47.5          </v>
      </c>
      <c r="F405" s="17" t="str">
        <f t="shared" si="133"/>
        <v xml:space="preserve">110.5          </v>
      </c>
      <c r="G405" s="17" t="str">
        <f t="shared" si="134"/>
        <v xml:space="preserve">85          </v>
      </c>
      <c r="H405" s="17" t="str">
        <f t="shared" si="135"/>
        <v xml:space="preserve">119          </v>
      </c>
      <c r="I405" s="17" t="str">
        <f t="shared" si="136"/>
        <v xml:space="preserve">102          </v>
      </c>
      <c r="J405" s="17" t="str">
        <f t="shared" si="137"/>
        <v xml:space="preserve">4364          </v>
      </c>
      <c r="K405" s="17" t="str">
        <f t="shared" si="138"/>
        <v xml:space="preserve">944          </v>
      </c>
      <c r="L405" s="17" t="str">
        <f t="shared" si="139"/>
        <v xml:space="preserve">2739          </v>
      </c>
      <c r="M405" s="17" t="str">
        <f t="shared" si="140"/>
        <v xml:space="preserve">2220          </v>
      </c>
      <c r="N405" s="17" t="str">
        <f t="shared" si="141"/>
        <v xml:space="preserve">140.4          </v>
      </c>
      <c r="O405" s="17" t="str">
        <f t="shared" si="142"/>
        <v xml:space="preserve">112.7          </v>
      </c>
      <c r="P405" s="17" t="str">
        <f t="shared" si="143"/>
        <v xml:space="preserve">189.3          </v>
      </c>
      <c r="Q405" s="17" t="str">
        <f t="shared" si="144"/>
        <v xml:space="preserve">161.5          </v>
      </c>
      <c r="R405" s="17" t="str">
        <f t="shared" si="145"/>
        <v xml:space="preserve">163.5          </v>
      </c>
      <c r="S405" s="17" t="str">
        <f t="shared" si="146"/>
        <v xml:space="preserve">237.5          </v>
      </c>
      <c r="T405" s="17" t="str">
        <f t="shared" si="147"/>
        <v xml:space="preserve">4314          </v>
      </c>
      <c r="U405" s="17" t="str">
        <f t="shared" si="148"/>
        <v xml:space="preserve">2862          </v>
      </c>
      <c r="V405" s="17" t="str">
        <f t="shared" si="149"/>
        <v xml:space="preserve">4163          </v>
      </c>
    </row>
    <row r="406" spans="2:22" x14ac:dyDescent="0.35">
      <c r="B406" s="17" t="str">
        <f t="shared" si="129"/>
        <v xml:space="preserve">126.3          </v>
      </c>
      <c r="C406" s="17" t="str">
        <f t="shared" si="130"/>
        <v xml:space="preserve">74.3          </v>
      </c>
      <c r="D406" s="17" t="str">
        <f t="shared" si="131"/>
        <v xml:space="preserve">91          </v>
      </c>
      <c r="E406" s="17" t="str">
        <f t="shared" si="132"/>
        <v xml:space="preserve">48          </v>
      </c>
      <c r="F406" s="17" t="str">
        <f t="shared" si="133"/>
        <v xml:space="preserve">111.8          </v>
      </c>
      <c r="G406" s="17" t="str">
        <f t="shared" si="134"/>
        <v xml:space="preserve">86          </v>
      </c>
      <c r="H406" s="17" t="str">
        <f t="shared" si="135"/>
        <v xml:space="preserve">120.4          </v>
      </c>
      <c r="I406" s="17" t="str">
        <f t="shared" si="136"/>
        <v xml:space="preserve">103.2          </v>
      </c>
      <c r="J406" s="17" t="str">
        <f t="shared" si="137"/>
        <v xml:space="preserve">4415          </v>
      </c>
      <c r="K406" s="17" t="str">
        <f t="shared" si="138"/>
        <v xml:space="preserve">955          </v>
      </c>
      <c r="L406" s="17" t="str">
        <f t="shared" si="139"/>
        <v xml:space="preserve">2771          </v>
      </c>
      <c r="M406" s="17" t="str">
        <f t="shared" si="140"/>
        <v xml:space="preserve">2246          </v>
      </c>
      <c r="N406" s="17" t="str">
        <f t="shared" si="141"/>
        <v xml:space="preserve">141.9          </v>
      </c>
      <c r="O406" s="17" t="str">
        <f t="shared" si="142"/>
        <v xml:space="preserve">113.9          </v>
      </c>
      <c r="P406" s="17" t="str">
        <f t="shared" si="143"/>
        <v xml:space="preserve">191.2          </v>
      </c>
      <c r="Q406" s="17" t="str">
        <f t="shared" si="144"/>
        <v xml:space="preserve">163.4          </v>
      </c>
      <c r="R406" s="17" t="str">
        <f t="shared" si="145"/>
        <v xml:space="preserve">165.4          </v>
      </c>
      <c r="S406" s="17" t="str">
        <f t="shared" si="146"/>
        <v xml:space="preserve">240.2          </v>
      </c>
      <c r="T406" s="17" t="str">
        <f t="shared" si="147"/>
        <v xml:space="preserve">4364          </v>
      </c>
      <c r="U406" s="17" t="str">
        <f t="shared" si="148"/>
        <v xml:space="preserve">2895          </v>
      </c>
      <c r="V406" s="17" t="str">
        <f t="shared" si="149"/>
        <v xml:space="preserve">4210          </v>
      </c>
    </row>
    <row r="407" spans="2:22" x14ac:dyDescent="0.35">
      <c r="B407" s="17" t="str">
        <f t="shared" si="129"/>
        <v xml:space="preserve">127.7          </v>
      </c>
      <c r="C407" s="17" t="str">
        <f t="shared" si="130"/>
        <v xml:space="preserve">75.1          </v>
      </c>
      <c r="D407" s="17" t="str">
        <f t="shared" si="131"/>
        <v xml:space="preserve">92          </v>
      </c>
      <c r="E407" s="17" t="str">
        <f t="shared" si="132"/>
        <v xml:space="preserve">48.5          </v>
      </c>
      <c r="F407" s="17" t="str">
        <f t="shared" si="133"/>
        <v xml:space="preserve">113.1          </v>
      </c>
      <c r="G407" s="17" t="str">
        <f t="shared" si="134"/>
        <v xml:space="preserve">87          </v>
      </c>
      <c r="H407" s="17" t="str">
        <f t="shared" si="135"/>
        <v xml:space="preserve">121.8          </v>
      </c>
      <c r="I407" s="17" t="str">
        <f t="shared" si="136"/>
        <v xml:space="preserve">104.4          </v>
      </c>
      <c r="J407" s="17" t="str">
        <f t="shared" si="137"/>
        <v xml:space="preserve">4466          </v>
      </c>
      <c r="K407" s="17" t="str">
        <f t="shared" si="138"/>
        <v xml:space="preserve">966          </v>
      </c>
      <c r="L407" s="17" t="str">
        <f t="shared" si="139"/>
        <v xml:space="preserve">2803          </v>
      </c>
      <c r="M407" s="17" t="str">
        <f t="shared" si="140"/>
        <v xml:space="preserve">2272          </v>
      </c>
      <c r="N407" s="17" t="str">
        <f t="shared" si="141"/>
        <v xml:space="preserve">143.4          </v>
      </c>
      <c r="O407" s="17" t="str">
        <f t="shared" si="142"/>
        <v xml:space="preserve">115.1          </v>
      </c>
      <c r="P407" s="17" t="str">
        <f t="shared" si="143"/>
        <v xml:space="preserve">193.1          </v>
      </c>
      <c r="Q407" s="17" t="str">
        <f t="shared" si="144"/>
        <v xml:space="preserve">165.3          </v>
      </c>
      <c r="R407" s="17" t="str">
        <f t="shared" si="145"/>
        <v xml:space="preserve">167.3          </v>
      </c>
      <c r="S407" s="17" t="str">
        <f t="shared" si="146"/>
        <v xml:space="preserve">242.9          </v>
      </c>
      <c r="T407" s="17" t="str">
        <f t="shared" si="147"/>
        <v xml:space="preserve">4414          </v>
      </c>
      <c r="U407" s="17" t="str">
        <f t="shared" si="148"/>
        <v xml:space="preserve">2928          </v>
      </c>
      <c r="V407" s="17" t="str">
        <f t="shared" si="149"/>
        <v xml:space="preserve">4257          </v>
      </c>
    </row>
    <row r="408" spans="2:22" x14ac:dyDescent="0.35">
      <c r="B408" s="17" t="str">
        <f t="shared" si="129"/>
        <v xml:space="preserve">129.1          </v>
      </c>
      <c r="C408" s="17" t="str">
        <f t="shared" si="130"/>
        <v xml:space="preserve">75.9          </v>
      </c>
      <c r="D408" s="17" t="str">
        <f t="shared" si="131"/>
        <v xml:space="preserve">93          </v>
      </c>
      <c r="E408" s="17" t="str">
        <f t="shared" si="132"/>
        <v xml:space="preserve">49          </v>
      </c>
      <c r="F408" s="17" t="str">
        <f t="shared" si="133"/>
        <v xml:space="preserve">114.4          </v>
      </c>
      <c r="G408" s="17" t="str">
        <f t="shared" si="134"/>
        <v xml:space="preserve">88          </v>
      </c>
      <c r="H408" s="17" t="str">
        <f t="shared" si="135"/>
        <v xml:space="preserve">123.2          </v>
      </c>
      <c r="I408" s="17" t="str">
        <f t="shared" si="136"/>
        <v xml:space="preserve">105.6          </v>
      </c>
      <c r="J408" s="17" t="str">
        <f t="shared" si="137"/>
        <v xml:space="preserve">4517          </v>
      </c>
      <c r="K408" s="17" t="str">
        <f t="shared" si="138"/>
        <v xml:space="preserve">977          </v>
      </c>
      <c r="L408" s="17" t="str">
        <f t="shared" si="139"/>
        <v xml:space="preserve">2835          </v>
      </c>
      <c r="M408" s="17" t="str">
        <f t="shared" si="140"/>
        <v xml:space="preserve">2298          </v>
      </c>
      <c r="N408" s="17" t="str">
        <f t="shared" si="141"/>
        <v xml:space="preserve">144.9          </v>
      </c>
      <c r="O408" s="17" t="str">
        <f t="shared" si="142"/>
        <v xml:space="preserve">116.3          </v>
      </c>
      <c r="P408" s="17" t="str">
        <f t="shared" si="143"/>
        <v xml:space="preserve">195          </v>
      </c>
      <c r="Q408" s="17" t="str">
        <f t="shared" si="144"/>
        <v xml:space="preserve">167.2          </v>
      </c>
      <c r="R408" s="17" t="str">
        <f t="shared" si="145"/>
        <v xml:space="preserve">169.2          </v>
      </c>
      <c r="S408" s="17" t="str">
        <f t="shared" si="146"/>
        <v xml:space="preserve">245.6          </v>
      </c>
      <c r="T408" s="17" t="str">
        <f t="shared" si="147"/>
        <v xml:space="preserve">4464          </v>
      </c>
      <c r="U408" s="17" t="str">
        <f t="shared" si="148"/>
        <v xml:space="preserve">2961          </v>
      </c>
      <c r="V408" s="17" t="str">
        <f t="shared" si="149"/>
        <v xml:space="preserve">4304          </v>
      </c>
    </row>
    <row r="409" spans="2:22" x14ac:dyDescent="0.35">
      <c r="B409" s="17" t="str">
        <f t="shared" si="129"/>
        <v xml:space="preserve">130.5          </v>
      </c>
      <c r="C409" s="17" t="str">
        <f t="shared" si="130"/>
        <v xml:space="preserve">76.7          </v>
      </c>
      <c r="D409" s="17" t="str">
        <f t="shared" si="131"/>
        <v xml:space="preserve">94          </v>
      </c>
      <c r="E409" s="17" t="str">
        <f t="shared" si="132"/>
        <v xml:space="preserve">49.5          </v>
      </c>
      <c r="F409" s="17" t="str">
        <f t="shared" si="133"/>
        <v xml:space="preserve">115.7          </v>
      </c>
      <c r="G409" s="17" t="str">
        <f t="shared" si="134"/>
        <v xml:space="preserve">89          </v>
      </c>
      <c r="H409" s="17" t="str">
        <f t="shared" si="135"/>
        <v xml:space="preserve">124.6          </v>
      </c>
      <c r="I409" s="17" t="str">
        <f t="shared" si="136"/>
        <v xml:space="preserve">106.8          </v>
      </c>
      <c r="J409" s="17" t="str">
        <f t="shared" si="137"/>
        <v xml:space="preserve">4568          </v>
      </c>
      <c r="K409" s="17" t="str">
        <f t="shared" si="138"/>
        <v xml:space="preserve">988          </v>
      </c>
      <c r="L409" s="17" t="str">
        <f t="shared" si="139"/>
        <v xml:space="preserve">2867          </v>
      </c>
      <c r="M409" s="17" t="str">
        <f t="shared" si="140"/>
        <v xml:space="preserve">2324          </v>
      </c>
      <c r="N409" s="17" t="str">
        <f t="shared" si="141"/>
        <v xml:space="preserve">146.4          </v>
      </c>
      <c r="O409" s="17" t="str">
        <f t="shared" si="142"/>
        <v xml:space="preserve">117.5          </v>
      </c>
      <c r="P409" s="17" t="str">
        <f t="shared" si="143"/>
        <v xml:space="preserve">196.9          </v>
      </c>
      <c r="Q409" s="17" t="str">
        <f t="shared" si="144"/>
        <v xml:space="preserve">169.1          </v>
      </c>
      <c r="R409" s="17" t="str">
        <f t="shared" si="145"/>
        <v xml:space="preserve">171.1          </v>
      </c>
      <c r="S409" s="17" t="str">
        <f t="shared" si="146"/>
        <v xml:space="preserve">248.3          </v>
      </c>
      <c r="T409" s="17" t="str">
        <f t="shared" si="147"/>
        <v xml:space="preserve">4514          </v>
      </c>
      <c r="U409" s="17" t="str">
        <f t="shared" si="148"/>
        <v xml:space="preserve">2994          </v>
      </c>
      <c r="V409" s="17" t="str">
        <f t="shared" si="149"/>
        <v xml:space="preserve">4351          </v>
      </c>
    </row>
    <row r="410" spans="2:22" x14ac:dyDescent="0.35">
      <c r="B410" s="17" t="str">
        <f t="shared" si="129"/>
        <v xml:space="preserve">131.9          </v>
      </c>
      <c r="C410" s="17" t="str">
        <f t="shared" si="130"/>
        <v xml:space="preserve">77.5          </v>
      </c>
      <c r="D410" s="17" t="str">
        <f t="shared" si="131"/>
        <v xml:space="preserve">95          </v>
      </c>
      <c r="E410" s="17" t="str">
        <f t="shared" si="132"/>
        <v xml:space="preserve">50          </v>
      </c>
      <c r="F410" s="17" t="str">
        <f t="shared" si="133"/>
        <v xml:space="preserve">117          </v>
      </c>
      <c r="G410" s="17" t="str">
        <f t="shared" si="134"/>
        <v xml:space="preserve">90          </v>
      </c>
      <c r="H410" s="17" t="str">
        <f t="shared" si="135"/>
        <v xml:space="preserve">126          </v>
      </c>
      <c r="I410" s="17" t="str">
        <f t="shared" si="136"/>
        <v xml:space="preserve">108          </v>
      </c>
      <c r="J410" s="17" t="str">
        <f t="shared" si="137"/>
        <v xml:space="preserve">4619          </v>
      </c>
      <c r="K410" s="17" t="str">
        <f t="shared" si="138"/>
        <v xml:space="preserve">999          </v>
      </c>
      <c r="L410" s="17" t="str">
        <f t="shared" si="139"/>
        <v xml:space="preserve">2899          </v>
      </c>
      <c r="M410" s="17" t="str">
        <f t="shared" si="140"/>
        <v xml:space="preserve">2350          </v>
      </c>
      <c r="N410" s="17" t="str">
        <f t="shared" si="141"/>
        <v xml:space="preserve">147.9          </v>
      </c>
      <c r="O410" s="17" t="str">
        <f t="shared" si="142"/>
        <v xml:space="preserve">118.7          </v>
      </c>
      <c r="P410" s="17" t="str">
        <f t="shared" si="143"/>
        <v xml:space="preserve">198.8          </v>
      </c>
      <c r="Q410" s="17" t="str">
        <f t="shared" si="144"/>
        <v xml:space="preserve">171          </v>
      </c>
      <c r="R410" s="17" t="str">
        <f t="shared" si="145"/>
        <v xml:space="preserve">173          </v>
      </c>
      <c r="S410" s="17" t="str">
        <f t="shared" si="146"/>
        <v xml:space="preserve">251          </v>
      </c>
      <c r="T410" s="17" t="str">
        <f t="shared" si="147"/>
        <v xml:space="preserve">4564          </v>
      </c>
      <c r="U410" s="17" t="str">
        <f t="shared" si="148"/>
        <v xml:space="preserve">3027          </v>
      </c>
      <c r="V410" s="17" t="str">
        <f t="shared" si="149"/>
        <v xml:space="preserve">4398          </v>
      </c>
    </row>
    <row r="411" spans="2:22" x14ac:dyDescent="0.35">
      <c r="B411" s="17" t="str">
        <f t="shared" si="129"/>
        <v xml:space="preserve">133.3          </v>
      </c>
      <c r="C411" s="17" t="str">
        <f t="shared" si="130"/>
        <v xml:space="preserve">78.3          </v>
      </c>
      <c r="D411" s="17" t="str">
        <f t="shared" si="131"/>
        <v xml:space="preserve">96          </v>
      </c>
      <c r="E411" s="17" t="str">
        <f t="shared" si="132"/>
        <v xml:space="preserve">50.5          </v>
      </c>
      <c r="F411" s="17" t="str">
        <f t="shared" si="133"/>
        <v xml:space="preserve">118.3          </v>
      </c>
      <c r="G411" s="17" t="str">
        <f t="shared" si="134"/>
        <v xml:space="preserve">91          </v>
      </c>
      <c r="H411" s="17" t="str">
        <f t="shared" si="135"/>
        <v xml:space="preserve">127.4          </v>
      </c>
      <c r="I411" s="17" t="str">
        <f t="shared" si="136"/>
        <v xml:space="preserve">109.2          </v>
      </c>
      <c r="J411" s="17" t="str">
        <f t="shared" si="137"/>
        <v xml:space="preserve">4670          </v>
      </c>
      <c r="K411" s="17" t="str">
        <f t="shared" si="138"/>
        <v xml:space="preserve">1010          </v>
      </c>
      <c r="L411" s="17" t="str">
        <f t="shared" si="139"/>
        <v xml:space="preserve">2931          </v>
      </c>
      <c r="M411" s="17" t="str">
        <f t="shared" si="140"/>
        <v xml:space="preserve">2376          </v>
      </c>
      <c r="N411" s="17" t="str">
        <f t="shared" si="141"/>
        <v xml:space="preserve">149.4          </v>
      </c>
      <c r="O411" s="17" t="str">
        <f t="shared" si="142"/>
        <v xml:space="preserve">119.9          </v>
      </c>
      <c r="P411" s="17" t="str">
        <f t="shared" si="143"/>
        <v xml:space="preserve">200.7          </v>
      </c>
      <c r="Q411" s="17" t="str">
        <f t="shared" si="144"/>
        <v xml:space="preserve">172.9          </v>
      </c>
      <c r="R411" s="17" t="str">
        <f t="shared" si="145"/>
        <v xml:space="preserve">174.9          </v>
      </c>
      <c r="S411" s="17" t="str">
        <f t="shared" si="146"/>
        <v xml:space="preserve">253.7          </v>
      </c>
      <c r="T411" s="17" t="str">
        <f t="shared" si="147"/>
        <v xml:space="preserve">4614          </v>
      </c>
      <c r="U411" s="17" t="str">
        <f t="shared" si="148"/>
        <v xml:space="preserve">3060          </v>
      </c>
      <c r="V411" s="17" t="str">
        <f t="shared" si="149"/>
        <v xml:space="preserve">4445          </v>
      </c>
    </row>
    <row r="412" spans="2:22" x14ac:dyDescent="0.35">
      <c r="B412" s="17" t="str">
        <f t="shared" si="129"/>
        <v xml:space="preserve">134.7          </v>
      </c>
      <c r="C412" s="17" t="str">
        <f t="shared" si="130"/>
        <v xml:space="preserve">79.1          </v>
      </c>
      <c r="D412" s="17" t="str">
        <f t="shared" si="131"/>
        <v xml:space="preserve">97          </v>
      </c>
      <c r="E412" s="17" t="str">
        <f t="shared" si="132"/>
        <v xml:space="preserve">51          </v>
      </c>
      <c r="F412" s="17" t="str">
        <f t="shared" si="133"/>
        <v xml:space="preserve">119.6          </v>
      </c>
      <c r="G412" s="17" t="str">
        <f t="shared" si="134"/>
        <v xml:space="preserve">92          </v>
      </c>
      <c r="H412" s="17" t="str">
        <f t="shared" si="135"/>
        <v xml:space="preserve">128.8          </v>
      </c>
      <c r="I412" s="17" t="str">
        <f t="shared" si="136"/>
        <v xml:space="preserve">110.4          </v>
      </c>
      <c r="J412" s="17" t="str">
        <f t="shared" si="137"/>
        <v xml:space="preserve">4721          </v>
      </c>
      <c r="K412" s="17" t="str">
        <f t="shared" si="138"/>
        <v xml:space="preserve">1021          </v>
      </c>
      <c r="L412" s="17" t="str">
        <f t="shared" si="139"/>
        <v xml:space="preserve">2963          </v>
      </c>
      <c r="M412" s="17" t="str">
        <f t="shared" si="140"/>
        <v xml:space="preserve">2402          </v>
      </c>
      <c r="N412" s="17" t="str">
        <f t="shared" si="141"/>
        <v xml:space="preserve">150.9          </v>
      </c>
      <c r="O412" s="17" t="str">
        <f t="shared" si="142"/>
        <v xml:space="preserve">121.1          </v>
      </c>
      <c r="P412" s="17" t="str">
        <f t="shared" si="143"/>
        <v xml:space="preserve">202.6          </v>
      </c>
      <c r="Q412" s="17" t="str">
        <f t="shared" si="144"/>
        <v xml:space="preserve">174.8          </v>
      </c>
      <c r="R412" s="17" t="str">
        <f t="shared" si="145"/>
        <v xml:space="preserve">176.8          </v>
      </c>
      <c r="S412" s="17" t="str">
        <f t="shared" si="146"/>
        <v xml:space="preserve">256.4          </v>
      </c>
      <c r="T412" s="17" t="str">
        <f t="shared" si="147"/>
        <v xml:space="preserve">4664          </v>
      </c>
      <c r="U412" s="17" t="str">
        <f t="shared" si="148"/>
        <v xml:space="preserve">3093          </v>
      </c>
      <c r="V412" s="17" t="str">
        <f t="shared" si="149"/>
        <v xml:space="preserve">4492          </v>
      </c>
    </row>
    <row r="413" spans="2:22" x14ac:dyDescent="0.35">
      <c r="B413" s="17" t="str">
        <f t="shared" si="129"/>
        <v xml:space="preserve">136.1          </v>
      </c>
      <c r="C413" s="17" t="str">
        <f t="shared" si="130"/>
        <v xml:space="preserve">79.9          </v>
      </c>
      <c r="D413" s="17" t="str">
        <f t="shared" si="131"/>
        <v xml:space="preserve">98          </v>
      </c>
      <c r="E413" s="17" t="str">
        <f t="shared" si="132"/>
        <v xml:space="preserve">51.5          </v>
      </c>
      <c r="F413" s="17" t="str">
        <f t="shared" si="133"/>
        <v xml:space="preserve">120.9          </v>
      </c>
      <c r="G413" s="17" t="str">
        <f t="shared" si="134"/>
        <v xml:space="preserve">93          </v>
      </c>
      <c r="H413" s="17" t="str">
        <f t="shared" si="135"/>
        <v xml:space="preserve">130.2          </v>
      </c>
      <c r="I413" s="17" t="str">
        <f t="shared" si="136"/>
        <v xml:space="preserve">111.6          </v>
      </c>
      <c r="J413" s="17" t="str">
        <f t="shared" si="137"/>
        <v xml:space="preserve">4772          </v>
      </c>
      <c r="K413" s="17" t="str">
        <f t="shared" si="138"/>
        <v xml:space="preserve">1032          </v>
      </c>
      <c r="L413" s="17" t="str">
        <f t="shared" si="139"/>
        <v xml:space="preserve">2995          </v>
      </c>
      <c r="M413" s="17" t="str">
        <f t="shared" si="140"/>
        <v xml:space="preserve">2428          </v>
      </c>
      <c r="N413" s="17" t="str">
        <f t="shared" si="141"/>
        <v xml:space="preserve">152.4          </v>
      </c>
      <c r="O413" s="17" t="str">
        <f t="shared" si="142"/>
        <v xml:space="preserve">122.3          </v>
      </c>
      <c r="P413" s="17" t="str">
        <f t="shared" si="143"/>
        <v xml:space="preserve">204.5          </v>
      </c>
      <c r="Q413" s="17" t="str">
        <f t="shared" si="144"/>
        <v xml:space="preserve">176.7          </v>
      </c>
      <c r="R413" s="17" t="str">
        <f t="shared" si="145"/>
        <v xml:space="preserve">178.7          </v>
      </c>
      <c r="S413" s="17" t="str">
        <f t="shared" si="146"/>
        <v xml:space="preserve">259.1          </v>
      </c>
      <c r="T413" s="17" t="str">
        <f t="shared" si="147"/>
        <v xml:space="preserve">4714          </v>
      </c>
      <c r="U413" s="17" t="str">
        <f t="shared" si="148"/>
        <v xml:space="preserve">3126          </v>
      </c>
      <c r="V413" s="17" t="str">
        <f t="shared" si="149"/>
        <v xml:space="preserve">4539          </v>
      </c>
    </row>
    <row r="414" spans="2:22" x14ac:dyDescent="0.35">
      <c r="B414" s="17" t="str">
        <f t="shared" si="129"/>
        <v xml:space="preserve">137.5          </v>
      </c>
      <c r="C414" s="17" t="str">
        <f t="shared" si="130"/>
        <v xml:space="preserve">80.7          </v>
      </c>
      <c r="D414" s="17" t="str">
        <f t="shared" si="131"/>
        <v xml:space="preserve">99          </v>
      </c>
      <c r="E414" s="17" t="str">
        <f t="shared" si="132"/>
        <v xml:space="preserve">52          </v>
      </c>
      <c r="F414" s="17" t="str">
        <f t="shared" si="133"/>
        <v xml:space="preserve">122.2          </v>
      </c>
      <c r="G414" s="17" t="str">
        <f t="shared" si="134"/>
        <v xml:space="preserve">94          </v>
      </c>
      <c r="H414" s="17" t="str">
        <f t="shared" si="135"/>
        <v xml:space="preserve">131.6          </v>
      </c>
      <c r="I414" s="17" t="str">
        <f t="shared" si="136"/>
        <v xml:space="preserve">112.8          </v>
      </c>
      <c r="J414" s="17" t="str">
        <f t="shared" si="137"/>
        <v xml:space="preserve">4823          </v>
      </c>
      <c r="K414" s="17" t="str">
        <f t="shared" si="138"/>
        <v xml:space="preserve">1043          </v>
      </c>
      <c r="L414" s="17" t="str">
        <f t="shared" si="139"/>
        <v xml:space="preserve">3027          </v>
      </c>
      <c r="M414" s="17" t="str">
        <f t="shared" si="140"/>
        <v xml:space="preserve">2454          </v>
      </c>
      <c r="N414" s="17" t="str">
        <f t="shared" si="141"/>
        <v xml:space="preserve">153.9          </v>
      </c>
      <c r="O414" s="17" t="str">
        <f t="shared" si="142"/>
        <v xml:space="preserve">123.5          </v>
      </c>
      <c r="P414" s="17" t="str">
        <f t="shared" si="143"/>
        <v xml:space="preserve">206.4          </v>
      </c>
      <c r="Q414" s="17" t="str">
        <f t="shared" si="144"/>
        <v xml:space="preserve">178.6          </v>
      </c>
      <c r="R414" s="17" t="str">
        <f t="shared" si="145"/>
        <v xml:space="preserve">180.6          </v>
      </c>
      <c r="S414" s="17" t="str">
        <f t="shared" si="146"/>
        <v xml:space="preserve">261.8          </v>
      </c>
      <c r="T414" s="17" t="str">
        <f t="shared" si="147"/>
        <v xml:space="preserve">4764          </v>
      </c>
      <c r="U414" s="17" t="str">
        <f t="shared" si="148"/>
        <v xml:space="preserve">3159          </v>
      </c>
      <c r="V414" s="17" t="str">
        <f t="shared" si="149"/>
        <v xml:space="preserve">4586          </v>
      </c>
    </row>
    <row r="415" spans="2:22" x14ac:dyDescent="0.35">
      <c r="B415" s="17" t="str">
        <f t="shared" si="129"/>
        <v xml:space="preserve">138.9          </v>
      </c>
      <c r="C415" s="17" t="str">
        <f t="shared" si="130"/>
        <v xml:space="preserve">81.5          </v>
      </c>
      <c r="D415" s="17" t="str">
        <f t="shared" si="131"/>
        <v xml:space="preserve">100          </v>
      </c>
      <c r="E415" s="17" t="str">
        <f t="shared" si="132"/>
        <v xml:space="preserve">52.5          </v>
      </c>
      <c r="F415" s="17" t="str">
        <f t="shared" si="133"/>
        <v xml:space="preserve">123.5          </v>
      </c>
      <c r="G415" s="17" t="str">
        <f t="shared" si="134"/>
        <v xml:space="preserve">95          </v>
      </c>
      <c r="H415" s="17" t="str">
        <f t="shared" si="135"/>
        <v xml:space="preserve">133          </v>
      </c>
      <c r="I415" s="17" t="str">
        <f t="shared" si="136"/>
        <v xml:space="preserve">114          </v>
      </c>
      <c r="J415" s="17" t="str">
        <f t="shared" si="137"/>
        <v xml:space="preserve">4874          </v>
      </c>
      <c r="K415" s="17" t="str">
        <f t="shared" si="138"/>
        <v xml:space="preserve">1054          </v>
      </c>
      <c r="L415" s="17" t="str">
        <f t="shared" si="139"/>
        <v xml:space="preserve">3059          </v>
      </c>
      <c r="M415" s="17" t="str">
        <f t="shared" si="140"/>
        <v xml:space="preserve">2480          </v>
      </c>
      <c r="N415" s="17" t="str">
        <f t="shared" si="141"/>
        <v xml:space="preserve">155.4          </v>
      </c>
      <c r="O415" s="17" t="str">
        <f t="shared" si="142"/>
        <v xml:space="preserve">124.7          </v>
      </c>
      <c r="P415" s="17" t="str">
        <f t="shared" si="143"/>
        <v xml:space="preserve">208.3          </v>
      </c>
      <c r="Q415" s="17" t="str">
        <f t="shared" si="144"/>
        <v xml:space="preserve">180.5          </v>
      </c>
      <c r="R415" s="17" t="str">
        <f t="shared" si="145"/>
        <v xml:space="preserve">182.5          </v>
      </c>
      <c r="S415" s="17" t="str">
        <f t="shared" si="146"/>
        <v xml:space="preserve">264.5          </v>
      </c>
      <c r="T415" s="17" t="str">
        <f t="shared" si="147"/>
        <v xml:space="preserve">4814          </v>
      </c>
      <c r="U415" s="17" t="str">
        <f t="shared" si="148"/>
        <v xml:space="preserve">3192          </v>
      </c>
      <c r="V415" s="17" t="str">
        <f t="shared" si="149"/>
        <v xml:space="preserve">4633          </v>
      </c>
    </row>
    <row r="416" spans="2:22" x14ac:dyDescent="0.35">
      <c r="B416" s="17" t="str">
        <f t="shared" ref="B416:B421" si="150">IF($B$2, B108, B107 / $B$8 &amp; REPT( " ", $B$5 ))</f>
        <v xml:space="preserve">140.3          </v>
      </c>
      <c r="C416" s="17" t="str">
        <f t="shared" ref="C416:C421" si="151">IF($C$2, C108, C107 / $C$8 &amp; REPT( " ", $C$5 ))</f>
        <v xml:space="preserve">82.3          </v>
      </c>
      <c r="D416" s="17" t="str">
        <f t="shared" ref="D416:D421" si="152">IF($D$2, D108, D107 / $D$8 &amp; REPT( " ", $D$5 ))</f>
        <v xml:space="preserve">101          </v>
      </c>
      <c r="E416" s="17" t="str">
        <f t="shared" ref="E416:E421" si="153">IF($E$2, E108, E107 / $E$8 &amp; REPT( " ", $E$5 ))</f>
        <v xml:space="preserve">53          </v>
      </c>
      <c r="F416" s="17" t="str">
        <f t="shared" ref="F416:F421" si="154">IF($F$2, F108, F107 / $F$8 &amp; REPT( " ", $F$5 ))</f>
        <v xml:space="preserve">124.8          </v>
      </c>
      <c r="G416" s="17" t="str">
        <f t="shared" ref="G416:G421" si="155">IF($G$2, G108, G107 / $G$8 &amp; REPT( " ", $G$5 ))</f>
        <v xml:space="preserve">96          </v>
      </c>
      <c r="H416" s="17" t="str">
        <f t="shared" ref="H416:H421" si="156">IF($H$2, H108, H107 / $H$8 &amp; REPT( " ", $H$5 ))</f>
        <v xml:space="preserve">134.4          </v>
      </c>
      <c r="I416" s="17" t="str">
        <f t="shared" ref="I416:I421" si="157">IF($I$2, I108, I107 / $I$8 &amp; REPT( " ", $I$5 ))</f>
        <v xml:space="preserve">115.2          </v>
      </c>
      <c r="J416" s="17" t="str">
        <f t="shared" ref="J416:J421" si="158">IF($J$2, J108, J107 / $J$8 &amp; REPT( " ", $J$5 ))</f>
        <v xml:space="preserve">4925          </v>
      </c>
      <c r="K416" s="17" t="str">
        <f t="shared" ref="K416:K421" si="159">IF($K$2, K108, K107 / $K$8 &amp; REPT( " ", $K$5 ))</f>
        <v xml:space="preserve">1065          </v>
      </c>
      <c r="L416" s="17" t="str">
        <f t="shared" ref="L416:L421" si="160">IF($L$2, L108, L107 / $L$8 &amp; REPT( " ", $L$5 ))</f>
        <v xml:space="preserve">3091          </v>
      </c>
      <c r="M416" s="17" t="str">
        <f t="shared" ref="M416:M421" si="161">IF($M$2, M108, M107 / $M$8 &amp; REPT( " ", $M$5 ))</f>
        <v xml:space="preserve">2506          </v>
      </c>
      <c r="N416" s="17" t="str">
        <f t="shared" ref="N416:N421" si="162">IF($N$2, N108, N107 / $N$8 &amp; REPT( " ", $N$5 ))</f>
        <v xml:space="preserve">156.9          </v>
      </c>
      <c r="O416" s="17" t="str">
        <f t="shared" ref="O416:O421" si="163">IF($O$2, O108, O107 / $O$8 &amp; REPT( " ", $O$5 ))</f>
        <v xml:space="preserve">125.9          </v>
      </c>
      <c r="P416" s="17" t="str">
        <f t="shared" ref="P416:P421" si="164">IF($P$2, P108, P107 / $P$8 &amp; REPT( " ", $P$5 ))</f>
        <v xml:space="preserve">210.2          </v>
      </c>
      <c r="Q416" s="17" t="str">
        <f t="shared" ref="Q416:Q421" si="165">IF($Q$2, Q108, Q107 / $Q$8 &amp; REPT( " ", $Q$5 ))</f>
        <v xml:space="preserve">182.4          </v>
      </c>
      <c r="R416" s="17" t="str">
        <f t="shared" ref="R416:R421" si="166">IF($R$2, R108, R107 / $R$8 &amp; REPT( " ", $R$5 ))</f>
        <v xml:space="preserve">184.4          </v>
      </c>
      <c r="S416" s="17" t="str">
        <f t="shared" ref="S416:S421" si="167">IF($S$2, S108, S107 / $S$8 &amp; REPT( " ", $S$5 ))</f>
        <v xml:space="preserve">267.2          </v>
      </c>
      <c r="T416" s="17" t="str">
        <f t="shared" ref="T416:T421" si="168">IF($T$2, T108, T107 / $T$8 &amp; REPT( " ", $T$5 ))</f>
        <v xml:space="preserve">4864          </v>
      </c>
      <c r="U416" s="17" t="str">
        <f t="shared" ref="U416:U421" si="169">IF($U$2, U108, U107 / $U$8 &amp; REPT( " ", $U$5 ))</f>
        <v xml:space="preserve">3225          </v>
      </c>
      <c r="V416" s="17" t="str">
        <f t="shared" ref="V416:V421" si="170">IF($V$2, V108, V107 / $V$8 &amp; REPT( " ", $V$5 ))</f>
        <v xml:space="preserve">4680          </v>
      </c>
    </row>
    <row r="417" spans="2:22" x14ac:dyDescent="0.35">
      <c r="B417" s="17" t="str">
        <f t="shared" si="150"/>
        <v xml:space="preserve">141.7          </v>
      </c>
      <c r="C417" s="17" t="str">
        <f t="shared" si="151"/>
        <v xml:space="preserve">83.1          </v>
      </c>
      <c r="D417" s="17" t="str">
        <f t="shared" si="152"/>
        <v xml:space="preserve">102          </v>
      </c>
      <c r="E417" s="17" t="str">
        <f t="shared" si="153"/>
        <v xml:space="preserve">53.5          </v>
      </c>
      <c r="F417" s="17" t="str">
        <f t="shared" si="154"/>
        <v xml:space="preserve">126.1          </v>
      </c>
      <c r="G417" s="17" t="str">
        <f t="shared" si="155"/>
        <v xml:space="preserve">97          </v>
      </c>
      <c r="H417" s="17" t="str">
        <f t="shared" si="156"/>
        <v xml:space="preserve">135.8          </v>
      </c>
      <c r="I417" s="17" t="str">
        <f t="shared" si="157"/>
        <v xml:space="preserve">116.4          </v>
      </c>
      <c r="J417" s="17" t="str">
        <f t="shared" si="158"/>
        <v xml:space="preserve">4976          </v>
      </c>
      <c r="K417" s="17" t="str">
        <f t="shared" si="159"/>
        <v xml:space="preserve">1076          </v>
      </c>
      <c r="L417" s="17" t="str">
        <f t="shared" si="160"/>
        <v xml:space="preserve">3123          </v>
      </c>
      <c r="M417" s="17" t="str">
        <f t="shared" si="161"/>
        <v xml:space="preserve">2532          </v>
      </c>
      <c r="N417" s="17" t="str">
        <f t="shared" si="162"/>
        <v xml:space="preserve">158.4          </v>
      </c>
      <c r="O417" s="17" t="str">
        <f t="shared" si="163"/>
        <v xml:space="preserve">127.1          </v>
      </c>
      <c r="P417" s="17" t="str">
        <f t="shared" si="164"/>
        <v xml:space="preserve">212.1          </v>
      </c>
      <c r="Q417" s="17" t="str">
        <f t="shared" si="165"/>
        <v xml:space="preserve">184.3          </v>
      </c>
      <c r="R417" s="17" t="str">
        <f t="shared" si="166"/>
        <v xml:space="preserve">186.3          </v>
      </c>
      <c r="S417" s="17" t="str">
        <f t="shared" si="167"/>
        <v xml:space="preserve">269.9          </v>
      </c>
      <c r="T417" s="17" t="str">
        <f t="shared" si="168"/>
        <v xml:space="preserve">4914          </v>
      </c>
      <c r="U417" s="17" t="str">
        <f t="shared" si="169"/>
        <v xml:space="preserve">3258          </v>
      </c>
      <c r="V417" s="17" t="str">
        <f t="shared" si="170"/>
        <v xml:space="preserve">4727          </v>
      </c>
    </row>
    <row r="418" spans="2:22" x14ac:dyDescent="0.35">
      <c r="B418" s="17" t="str">
        <f t="shared" si="150"/>
        <v xml:space="preserve">143.1          </v>
      </c>
      <c r="C418" s="17" t="str">
        <f t="shared" si="151"/>
        <v xml:space="preserve">83.9          </v>
      </c>
      <c r="D418" s="17" t="str">
        <f t="shared" si="152"/>
        <v xml:space="preserve">103          </v>
      </c>
      <c r="E418" s="17" t="str">
        <f t="shared" si="153"/>
        <v xml:space="preserve">54          </v>
      </c>
      <c r="F418" s="17" t="str">
        <f t="shared" si="154"/>
        <v xml:space="preserve">127.4          </v>
      </c>
      <c r="G418" s="17" t="str">
        <f t="shared" si="155"/>
        <v xml:space="preserve">98          </v>
      </c>
      <c r="H418" s="17" t="str">
        <f t="shared" si="156"/>
        <v xml:space="preserve">137.2          </v>
      </c>
      <c r="I418" s="17" t="str">
        <f t="shared" si="157"/>
        <v xml:space="preserve">117.6          </v>
      </c>
      <c r="J418" s="17" t="str">
        <f t="shared" si="158"/>
        <v xml:space="preserve">5027          </v>
      </c>
      <c r="K418" s="17" t="str">
        <f t="shared" si="159"/>
        <v xml:space="preserve">1087          </v>
      </c>
      <c r="L418" s="17" t="str">
        <f t="shared" si="160"/>
        <v xml:space="preserve">3155          </v>
      </c>
      <c r="M418" s="17" t="str">
        <f t="shared" si="161"/>
        <v xml:space="preserve">2558          </v>
      </c>
      <c r="N418" s="17" t="str">
        <f t="shared" si="162"/>
        <v xml:space="preserve">159.9          </v>
      </c>
      <c r="O418" s="17" t="str">
        <f t="shared" si="163"/>
        <v xml:space="preserve">128.3          </v>
      </c>
      <c r="P418" s="17" t="str">
        <f t="shared" si="164"/>
        <v xml:space="preserve">214          </v>
      </c>
      <c r="Q418" s="17" t="str">
        <f t="shared" si="165"/>
        <v xml:space="preserve">186.2          </v>
      </c>
      <c r="R418" s="17" t="str">
        <f t="shared" si="166"/>
        <v xml:space="preserve">188.2          </v>
      </c>
      <c r="S418" s="17" t="str">
        <f t="shared" si="167"/>
        <v xml:space="preserve">272.6          </v>
      </c>
      <c r="T418" s="17" t="str">
        <f t="shared" si="168"/>
        <v xml:space="preserve">4964          </v>
      </c>
      <c r="U418" s="17" t="str">
        <f t="shared" si="169"/>
        <v xml:space="preserve">3291          </v>
      </c>
      <c r="V418" s="17" t="str">
        <f t="shared" si="170"/>
        <v xml:space="preserve">4774          </v>
      </c>
    </row>
    <row r="419" spans="2:22" x14ac:dyDescent="0.35">
      <c r="B419" s="17" t="str">
        <f t="shared" si="150"/>
        <v xml:space="preserve">144.5          </v>
      </c>
      <c r="C419" s="17" t="str">
        <f t="shared" si="151"/>
        <v xml:space="preserve">84.7          </v>
      </c>
      <c r="D419" s="17" t="str">
        <f t="shared" si="152"/>
        <v xml:space="preserve">104          </v>
      </c>
      <c r="E419" s="17" t="str">
        <f t="shared" si="153"/>
        <v xml:space="preserve">54.5          </v>
      </c>
      <c r="F419" s="17" t="str">
        <f t="shared" si="154"/>
        <v xml:space="preserve">128.7          </v>
      </c>
      <c r="G419" s="17" t="str">
        <f t="shared" si="155"/>
        <v xml:space="preserve">99          </v>
      </c>
      <c r="H419" s="17" t="str">
        <f t="shared" si="156"/>
        <v xml:space="preserve">138.6          </v>
      </c>
      <c r="I419" s="17" t="str">
        <f t="shared" si="157"/>
        <v xml:space="preserve">118.8          </v>
      </c>
      <c r="J419" s="17" t="str">
        <f t="shared" si="158"/>
        <v xml:space="preserve">5078          </v>
      </c>
      <c r="K419" s="17" t="str">
        <f t="shared" si="159"/>
        <v xml:space="preserve">1098          </v>
      </c>
      <c r="L419" s="17" t="str">
        <f t="shared" si="160"/>
        <v xml:space="preserve">3187          </v>
      </c>
      <c r="M419" s="17" t="str">
        <f t="shared" si="161"/>
        <v xml:space="preserve">2584          </v>
      </c>
      <c r="N419" s="17" t="str">
        <f t="shared" si="162"/>
        <v xml:space="preserve">161.4          </v>
      </c>
      <c r="O419" s="17" t="str">
        <f t="shared" si="163"/>
        <v xml:space="preserve">129.5          </v>
      </c>
      <c r="P419" s="17" t="str">
        <f t="shared" si="164"/>
        <v xml:space="preserve">215.9          </v>
      </c>
      <c r="Q419" s="17" t="str">
        <f t="shared" si="165"/>
        <v xml:space="preserve">188.1          </v>
      </c>
      <c r="R419" s="17" t="str">
        <f t="shared" si="166"/>
        <v xml:space="preserve">190.1          </v>
      </c>
      <c r="S419" s="17" t="str">
        <f t="shared" si="167"/>
        <v xml:space="preserve">275.3          </v>
      </c>
      <c r="T419" s="17" t="str">
        <f t="shared" si="168"/>
        <v xml:space="preserve">5014          </v>
      </c>
      <c r="U419" s="17" t="str">
        <f t="shared" si="169"/>
        <v xml:space="preserve">3324          </v>
      </c>
      <c r="V419" s="17" t="str">
        <f t="shared" si="170"/>
        <v xml:space="preserve">4821          </v>
      </c>
    </row>
    <row r="420" spans="2:22" x14ac:dyDescent="0.35">
      <c r="B420" s="17" t="str">
        <f t="shared" si="150"/>
        <v xml:space="preserve">145.9          </v>
      </c>
      <c r="C420" s="17" t="str">
        <f t="shared" si="151"/>
        <v xml:space="preserve">85.5          </v>
      </c>
      <c r="D420" s="17" t="str">
        <f t="shared" si="152"/>
        <v xml:space="preserve">105          </v>
      </c>
      <c r="E420" s="17" t="str">
        <f t="shared" si="153"/>
        <v xml:space="preserve">55          </v>
      </c>
      <c r="F420" s="17" t="str">
        <f t="shared" si="154"/>
        <v xml:space="preserve">130          </v>
      </c>
      <c r="G420" s="17" t="str">
        <f t="shared" si="155"/>
        <v xml:space="preserve">100          </v>
      </c>
      <c r="H420" s="17" t="str">
        <f t="shared" si="156"/>
        <v xml:space="preserve">140          </v>
      </c>
      <c r="I420" s="17" t="str">
        <f t="shared" si="157"/>
        <v xml:space="preserve">120          </v>
      </c>
      <c r="J420" s="17" t="str">
        <f t="shared" si="158"/>
        <v xml:space="preserve">5129          </v>
      </c>
      <c r="K420" s="17" t="str">
        <f t="shared" si="159"/>
        <v xml:space="preserve">1109          </v>
      </c>
      <c r="L420" s="17" t="str">
        <f t="shared" si="160"/>
        <v xml:space="preserve">3219          </v>
      </c>
      <c r="M420" s="17" t="str">
        <f t="shared" si="161"/>
        <v xml:space="preserve">2610          </v>
      </c>
      <c r="N420" s="17" t="str">
        <f t="shared" si="162"/>
        <v xml:space="preserve">162.9          </v>
      </c>
      <c r="O420" s="17" t="str">
        <f t="shared" si="163"/>
        <v xml:space="preserve">130.7          </v>
      </c>
      <c r="P420" s="17" t="str">
        <f t="shared" si="164"/>
        <v xml:space="preserve">217.8          </v>
      </c>
      <c r="Q420" s="17" t="str">
        <f t="shared" si="165"/>
        <v xml:space="preserve">190          </v>
      </c>
      <c r="R420" s="17" t="str">
        <f t="shared" si="166"/>
        <v xml:space="preserve">192          </v>
      </c>
      <c r="S420" s="17" t="str">
        <f t="shared" si="167"/>
        <v xml:space="preserve">278          </v>
      </c>
      <c r="T420" s="17" t="str">
        <f t="shared" si="168"/>
        <v xml:space="preserve">5064          </v>
      </c>
      <c r="U420" s="17" t="str">
        <f t="shared" si="169"/>
        <v xml:space="preserve">3357          </v>
      </c>
      <c r="V420" s="17" t="str">
        <f t="shared" si="170"/>
        <v xml:space="preserve">4868          </v>
      </c>
    </row>
    <row r="421" spans="2:22" x14ac:dyDescent="0.35">
      <c r="B421" s="17" t="str">
        <f t="shared" si="150"/>
        <v xml:space="preserve">147.3          </v>
      </c>
      <c r="C421" s="17" t="str">
        <f t="shared" si="151"/>
        <v xml:space="preserve">86.3          </v>
      </c>
      <c r="D421" s="17" t="str">
        <f t="shared" si="152"/>
        <v xml:space="preserve">106          </v>
      </c>
      <c r="E421" s="17" t="str">
        <f t="shared" si="153"/>
        <v xml:space="preserve">55.5          </v>
      </c>
      <c r="F421" s="17" t="str">
        <f t="shared" si="154"/>
        <v xml:space="preserve">131.3          </v>
      </c>
      <c r="G421" s="17" t="str">
        <f t="shared" si="155"/>
        <v xml:space="preserve">101          </v>
      </c>
      <c r="H421" s="17" t="str">
        <f t="shared" si="156"/>
        <v xml:space="preserve">141.4          </v>
      </c>
      <c r="I421" s="17" t="str">
        <f t="shared" si="157"/>
        <v xml:space="preserve">121.2          </v>
      </c>
      <c r="J421" s="17" t="str">
        <f t="shared" si="158"/>
        <v xml:space="preserve">5180          </v>
      </c>
      <c r="K421" s="17" t="str">
        <f t="shared" si="159"/>
        <v xml:space="preserve">1120          </v>
      </c>
      <c r="L421" s="17" t="str">
        <f t="shared" si="160"/>
        <v xml:space="preserve">3251          </v>
      </c>
      <c r="M421" s="17" t="str">
        <f t="shared" si="161"/>
        <v xml:space="preserve">2636          </v>
      </c>
      <c r="N421" s="17" t="str">
        <f t="shared" si="162"/>
        <v xml:space="preserve">164.4          </v>
      </c>
      <c r="O421" s="17" t="str">
        <f t="shared" si="163"/>
        <v xml:space="preserve">131.9          </v>
      </c>
      <c r="P421" s="17" t="str">
        <f t="shared" si="164"/>
        <v xml:space="preserve">219.7          </v>
      </c>
      <c r="Q421" s="17" t="str">
        <f t="shared" si="165"/>
        <v xml:space="preserve">191.9          </v>
      </c>
      <c r="R421" s="17" t="str">
        <f t="shared" si="166"/>
        <v xml:space="preserve">193.9          </v>
      </c>
      <c r="S421" s="17" t="str">
        <f t="shared" si="167"/>
        <v xml:space="preserve">280.7          </v>
      </c>
      <c r="T421" s="17" t="str">
        <f t="shared" si="168"/>
        <v xml:space="preserve">5114          </v>
      </c>
      <c r="U421" s="17" t="str">
        <f t="shared" si="169"/>
        <v xml:space="preserve">3390          </v>
      </c>
      <c r="V421" s="17" t="str">
        <f t="shared" si="170"/>
        <v xml:space="preserve">4915        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107</vt:i4>
      </vt:variant>
    </vt:vector>
  </HeadingPairs>
  <TitlesOfParts>
    <vt:vector size="112" baseType="lpstr">
      <vt:lpstr>CRS</vt:lpstr>
      <vt:lpstr>Mitigations</vt:lpstr>
      <vt:lpstr>SIP Library</vt:lpstr>
      <vt:lpstr>PMTable</vt:lpstr>
      <vt:lpstr>SIPmath Chart Data</vt:lpstr>
      <vt:lpstr>F_Bus1</vt:lpstr>
      <vt:lpstr>F_Bus2</vt:lpstr>
      <vt:lpstr>F_Bus3</vt:lpstr>
      <vt:lpstr>F_Bus4</vt:lpstr>
      <vt:lpstr>F_Div_A</vt:lpstr>
      <vt:lpstr>F_Div_B</vt:lpstr>
      <vt:lpstr>F_Total</vt:lpstr>
      <vt:lpstr>PM_F_Bus1_bins</vt:lpstr>
      <vt:lpstr>PM_F_Bus1_cume</vt:lpstr>
      <vt:lpstr>PM_F_Bus1_freq</vt:lpstr>
      <vt:lpstr>PM_F_Bus1_lbls</vt:lpstr>
      <vt:lpstr>PM_F_Bus2_bins</vt:lpstr>
      <vt:lpstr>PM_F_Bus2_cume</vt:lpstr>
      <vt:lpstr>PM_F_Bus2_freq</vt:lpstr>
      <vt:lpstr>PM_F_Bus2_lbls</vt:lpstr>
      <vt:lpstr>PM_F_Bus3_bins</vt:lpstr>
      <vt:lpstr>PM_F_Bus3_cume</vt:lpstr>
      <vt:lpstr>PM_F_Bus3_freq</vt:lpstr>
      <vt:lpstr>PM_F_Bus3_lbls</vt:lpstr>
      <vt:lpstr>PM_F_Bus4_bins</vt:lpstr>
      <vt:lpstr>PM_F_Bus4_cume</vt:lpstr>
      <vt:lpstr>PM_F_Bus4_freq</vt:lpstr>
      <vt:lpstr>PM_F_Bus4_lbls</vt:lpstr>
      <vt:lpstr>PM_F_Div_A_bins</vt:lpstr>
      <vt:lpstr>PM_F_Div_A_cume</vt:lpstr>
      <vt:lpstr>PM_F_Div_A_freq</vt:lpstr>
      <vt:lpstr>PM_F_Div_A_lbls</vt:lpstr>
      <vt:lpstr>PM_F_Div_B_bins</vt:lpstr>
      <vt:lpstr>PM_F_Div_B_cume</vt:lpstr>
      <vt:lpstr>PM_F_Div_B_freq</vt:lpstr>
      <vt:lpstr>PM_F_Div_B_lbls</vt:lpstr>
      <vt:lpstr>PM_F_Total_bins</vt:lpstr>
      <vt:lpstr>PM_F_Total_cume</vt:lpstr>
      <vt:lpstr>PM_F_Total_freq</vt:lpstr>
      <vt:lpstr>PM_F_Total_lbls</vt:lpstr>
      <vt:lpstr>PM_Index</vt:lpstr>
      <vt:lpstr>PM_R_Bus1_bins</vt:lpstr>
      <vt:lpstr>PM_R_Bus1_cume</vt:lpstr>
      <vt:lpstr>PM_R_Bus1_freq</vt:lpstr>
      <vt:lpstr>PM_R_Bus1_lbls</vt:lpstr>
      <vt:lpstr>PM_R_Bus2_bins</vt:lpstr>
      <vt:lpstr>PM_R_Bus2_cume</vt:lpstr>
      <vt:lpstr>PM_R_Bus2_freq</vt:lpstr>
      <vt:lpstr>PM_R_Bus2_lbls</vt:lpstr>
      <vt:lpstr>PM_R_Bus3_bins</vt:lpstr>
      <vt:lpstr>PM_R_Bus3_cume</vt:lpstr>
      <vt:lpstr>PM_R_Bus3_freq</vt:lpstr>
      <vt:lpstr>PM_R_Bus3_lbls</vt:lpstr>
      <vt:lpstr>PM_R_Bus4_bins</vt:lpstr>
      <vt:lpstr>PM_R_Bus4_cume</vt:lpstr>
      <vt:lpstr>PM_R_Bus4_freq</vt:lpstr>
      <vt:lpstr>PM_R_Bus4_lbls</vt:lpstr>
      <vt:lpstr>PM_R_Div_A_bins</vt:lpstr>
      <vt:lpstr>PM_R_Div_A_cume</vt:lpstr>
      <vt:lpstr>PM_R_Div_A_freq</vt:lpstr>
      <vt:lpstr>PM_R_Div_A_lbls</vt:lpstr>
      <vt:lpstr>PM_R_Div_B_bins</vt:lpstr>
      <vt:lpstr>PM_R_Div_B_cume</vt:lpstr>
      <vt:lpstr>PM_R_Div_B_freq</vt:lpstr>
      <vt:lpstr>PM_R_Div_B_lbls</vt:lpstr>
      <vt:lpstr>PM_R_Total_bins</vt:lpstr>
      <vt:lpstr>PM_R_Total_cume</vt:lpstr>
      <vt:lpstr>PM_R_Total_freq</vt:lpstr>
      <vt:lpstr>PM_R_Total_lbls</vt:lpstr>
      <vt:lpstr>PM_S_Bus1_bins</vt:lpstr>
      <vt:lpstr>PM_S_Bus1_cume</vt:lpstr>
      <vt:lpstr>PM_S_Bus1_freq</vt:lpstr>
      <vt:lpstr>PM_S_Bus1_lbls</vt:lpstr>
      <vt:lpstr>PM_S_Bus2_bins</vt:lpstr>
      <vt:lpstr>PM_S_Bus2_cume</vt:lpstr>
      <vt:lpstr>PM_S_Bus2_freq</vt:lpstr>
      <vt:lpstr>PM_S_Bus2_lbls</vt:lpstr>
      <vt:lpstr>PM_S_Bus3_bins</vt:lpstr>
      <vt:lpstr>PM_S_Bus3_cume</vt:lpstr>
      <vt:lpstr>PM_S_Bus3_freq</vt:lpstr>
      <vt:lpstr>PM_S_Bus3_lbls</vt:lpstr>
      <vt:lpstr>PM_S_Bus4_bins</vt:lpstr>
      <vt:lpstr>PM_S_Bus4_cume</vt:lpstr>
      <vt:lpstr>PM_S_Bus4_freq</vt:lpstr>
      <vt:lpstr>PM_S_Bus4_lbls</vt:lpstr>
      <vt:lpstr>PM_S_Div_A_bins</vt:lpstr>
      <vt:lpstr>PM_S_Div_A_cume</vt:lpstr>
      <vt:lpstr>PM_S_Div_A_freq</vt:lpstr>
      <vt:lpstr>PM_S_Div_A_lbls</vt:lpstr>
      <vt:lpstr>PM_S_Div_B_bins</vt:lpstr>
      <vt:lpstr>PM_S_Div_B_cume</vt:lpstr>
      <vt:lpstr>PM_S_Div_B_freq</vt:lpstr>
      <vt:lpstr>PM_S_Div_B_lbls</vt:lpstr>
      <vt:lpstr>PM_S_Total_bins</vt:lpstr>
      <vt:lpstr>PM_S_Total_cume</vt:lpstr>
      <vt:lpstr>PM_S_Total_freq</vt:lpstr>
      <vt:lpstr>PM_S_Total_lbls</vt:lpstr>
      <vt:lpstr>PM_Trials</vt:lpstr>
      <vt:lpstr>R_Bus1</vt:lpstr>
      <vt:lpstr>R_Bus2</vt:lpstr>
      <vt:lpstr>R_Bus3</vt:lpstr>
      <vt:lpstr>R_Bus4</vt:lpstr>
      <vt:lpstr>R_Div_A</vt:lpstr>
      <vt:lpstr>R_Div_B</vt:lpstr>
      <vt:lpstr>R_Total</vt:lpstr>
      <vt:lpstr>S_Bus1</vt:lpstr>
      <vt:lpstr>S_Bus2</vt:lpstr>
      <vt:lpstr>S_Bus3</vt:lpstr>
      <vt:lpstr>S_Bus4</vt:lpstr>
      <vt:lpstr>S_Div_A</vt:lpstr>
      <vt:lpstr>S_Div_B</vt:lpstr>
      <vt:lpstr>S_Total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Savage</dc:creator>
  <cp:lastModifiedBy>Sam Savage</cp:lastModifiedBy>
  <dcterms:created xsi:type="dcterms:W3CDTF">2016-10-28T04:44:46Z</dcterms:created>
  <dcterms:modified xsi:type="dcterms:W3CDTF">2018-09-11T18:25:27Z</dcterms:modified>
</cp:coreProperties>
</file>